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 tabRatio="757" activeTab="5"/>
  </bookViews>
  <sheets>
    <sheet name="návod k použití" sheetId="10" r:id="rId1"/>
    <sheet name="Družstva" sheetId="1" r:id="rId2"/>
    <sheet name="jednotlivci" sheetId="7" r:id="rId3"/>
    <sheet name="útoky" sheetId="2" r:id="rId4"/>
    <sheet name="4x100" sheetId="3" r:id="rId5"/>
    <sheet name="stovky družstva" sheetId="5" r:id="rId6"/>
    <sheet name="stovky startovka" sheetId="6" r:id="rId7"/>
    <sheet name="Běh s PHP startovky" sheetId="8" r:id="rId8"/>
    <sheet name="Výpočty" sheetId="4" r:id="rId9"/>
    <sheet name="List1" sheetId="9" r:id="rId10"/>
  </sheets>
  <definedNames>
    <definedName name="_xlnm.Print_Titles" localSheetId="7">'Běh s PHP startovky'!$1:$3</definedName>
    <definedName name="_xlnm.Print_Titles" localSheetId="6">'stovky startovka'!$1:$3</definedName>
    <definedName name="_xlnm.Print_Area" localSheetId="4">'4x100'!$A$1:$H$73</definedName>
    <definedName name="_xlnm.Print_Area" localSheetId="7">'Běh s PHP startovky'!$A$1:$U$83</definedName>
    <definedName name="_xlnm.Print_Area" localSheetId="2">jednotlivci!$A$1:$S$76</definedName>
    <definedName name="_xlnm.Print_Area" localSheetId="6">'stovky startovka'!$A$1:$AQ$163</definedName>
    <definedName name="_xlnm.Print_Area" localSheetId="3">útoky!$A$1:$H$73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7"/>
  <c r="N22"/>
  <c r="N21"/>
  <c r="N20"/>
  <c r="N19"/>
  <c r="N18"/>
  <c r="N17"/>
  <c r="N16"/>
  <c r="N15"/>
  <c r="N14"/>
  <c r="N13"/>
  <c r="N12"/>
  <c r="N8"/>
  <c r="N9"/>
  <c r="N10"/>
  <c r="N11"/>
  <c r="N49"/>
  <c r="N48"/>
  <c r="N47"/>
  <c r="N46"/>
  <c r="N45"/>
  <c r="N44"/>
  <c r="N43"/>
  <c r="N42"/>
  <c r="N41"/>
  <c r="N40"/>
  <c r="N39"/>
  <c r="N38"/>
  <c r="N36"/>
  <c r="N37"/>
  <c r="N75"/>
  <c r="N74"/>
  <c r="N73"/>
  <c r="N72"/>
  <c r="N71"/>
  <c r="N70"/>
  <c r="N69"/>
  <c r="N68"/>
  <c r="N67"/>
  <c r="N66"/>
  <c r="C32" i="6"/>
  <c r="C36"/>
  <c r="C38"/>
  <c r="D101" i="5"/>
  <c r="BA48" i="6"/>
  <c r="A34" i="7"/>
  <c r="A36"/>
  <c r="A56"/>
  <c r="C22" i="8"/>
  <c r="F33" i="2" l="1"/>
  <c r="F35"/>
  <c r="B97" i="5"/>
  <c r="B55"/>
  <c r="BU75" i="4" l="1"/>
  <c r="BU74"/>
  <c r="BU73"/>
  <c r="BU72"/>
  <c r="BU71"/>
  <c r="BU70"/>
  <c r="BU69"/>
  <c r="BU68"/>
  <c r="BU67"/>
  <c r="BU66"/>
  <c r="P23" i="7"/>
  <c r="CU23" i="4" s="1"/>
  <c r="P22" i="7"/>
  <c r="CU22" i="4" s="1"/>
  <c r="P21" i="7"/>
  <c r="CU21" i="4" s="1"/>
  <c r="P20" i="7"/>
  <c r="CU20" i="4" s="1"/>
  <c r="P49" i="7"/>
  <c r="CU49" i="4" s="1"/>
  <c r="P48" i="7"/>
  <c r="CU48" i="4" s="1"/>
  <c r="P47" i="7"/>
  <c r="CU47" i="4" s="1"/>
  <c r="P46" i="7"/>
  <c r="CU46" i="4" s="1"/>
  <c r="P45" i="7"/>
  <c r="CU45" i="4" s="1"/>
  <c r="P44" i="7"/>
  <c r="CU44" i="4" s="1"/>
  <c r="P43" i="7"/>
  <c r="CU43" i="4" s="1"/>
  <c r="P42" i="7"/>
  <c r="CU42" i="4" s="1"/>
  <c r="P41" i="7"/>
  <c r="CU41" i="4" s="1"/>
  <c r="P40" i="7"/>
  <c r="CU40" i="4" s="1"/>
  <c r="P39" i="7"/>
  <c r="CU39" i="4" s="1"/>
  <c r="P38" i="7"/>
  <c r="P75"/>
  <c r="CU75" i="4" s="1"/>
  <c r="P74" i="7"/>
  <c r="CU74" i="4" s="1"/>
  <c r="P73" i="7"/>
  <c r="CU73" i="4" s="1"/>
  <c r="P72" i="7"/>
  <c r="CU72" i="4" s="1"/>
  <c r="P71" i="7"/>
  <c r="CU71" i="4" s="1"/>
  <c r="P70" i="7"/>
  <c r="CU70" i="4" s="1"/>
  <c r="P69" i="7"/>
  <c r="CU69" i="4" s="1"/>
  <c r="P68" i="7"/>
  <c r="CU68" i="4" s="1"/>
  <c r="P67" i="7"/>
  <c r="CU67" i="4" s="1"/>
  <c r="P66" i="7"/>
  <c r="CU66" i="4" s="1"/>
  <c r="F75" i="7"/>
  <c r="CK75" i="4" s="1"/>
  <c r="F74" i="7"/>
  <c r="CK74" i="4" s="1"/>
  <c r="F73" i="7"/>
  <c r="CK73" i="4" s="1"/>
  <c r="F72" i="7"/>
  <c r="CK72" i="4" s="1"/>
  <c r="F71" i="7"/>
  <c r="CK71" i="4" s="1"/>
  <c r="F70" i="7"/>
  <c r="CK70" i="4" s="1"/>
  <c r="F69" i="7"/>
  <c r="CK69" i="4" s="1"/>
  <c r="F68" i="7"/>
  <c r="CK68" i="4" s="1"/>
  <c r="F67" i="7"/>
  <c r="CK67" i="4" s="1"/>
  <c r="F66" i="7"/>
  <c r="CK66" i="4" s="1"/>
  <c r="F65" i="7"/>
  <c r="CK65" i="4" s="1"/>
  <c r="F64" i="7"/>
  <c r="CK64" i="4" s="1"/>
  <c r="F63" i="7"/>
  <c r="CK63" i="4" s="1"/>
  <c r="F62" i="7"/>
  <c r="CK62" i="4" s="1"/>
  <c r="F49" i="7"/>
  <c r="CK49" i="4" s="1"/>
  <c r="F48" i="7"/>
  <c r="CK48" i="4" s="1"/>
  <c r="F47" i="7"/>
  <c r="CK47" i="4" s="1"/>
  <c r="F46" i="7"/>
  <c r="CK46" i="4" s="1"/>
  <c r="F45" i="7"/>
  <c r="CK45" i="4" s="1"/>
  <c r="F44" i="7"/>
  <c r="CK44" i="4" s="1"/>
  <c r="F43" i="7"/>
  <c r="CK43" i="4" s="1"/>
  <c r="F42" i="7"/>
  <c r="CK42" i="4" s="1"/>
  <c r="F41" i="7"/>
  <c r="CK41" i="4" s="1"/>
  <c r="F40" i="7"/>
  <c r="CK40" i="4" s="1"/>
  <c r="F39" i="7"/>
  <c r="CK39" i="4" s="1"/>
  <c r="F38" i="7"/>
  <c r="CK38" i="4" s="1"/>
  <c r="F23" i="7"/>
  <c r="CK23" i="4" s="1"/>
  <c r="F22" i="7"/>
  <c r="CK22" i="4" s="1"/>
  <c r="F21" i="7"/>
  <c r="CK21" i="4" s="1"/>
  <c r="F20" i="7"/>
  <c r="CK20" i="4" s="1"/>
  <c r="BU49"/>
  <c r="BU48"/>
  <c r="BU47"/>
  <c r="BU46"/>
  <c r="BU45"/>
  <c r="BU44"/>
  <c r="BU43"/>
  <c r="BU42"/>
  <c r="BU41"/>
  <c r="BU40"/>
  <c r="BU39"/>
  <c r="BU38"/>
  <c r="BU23"/>
  <c r="BU22"/>
  <c r="BU21"/>
  <c r="BU20"/>
  <c r="D75" i="7"/>
  <c r="BK75" i="4" s="1"/>
  <c r="D74" i="7"/>
  <c r="BK74" i="4" s="1"/>
  <c r="D73" i="7"/>
  <c r="BK73" i="4" s="1"/>
  <c r="D72" i="7"/>
  <c r="BK72" i="4" s="1"/>
  <c r="D71" i="7"/>
  <c r="BK71" i="4" s="1"/>
  <c r="D70" i="7"/>
  <c r="BK70" i="4" s="1"/>
  <c r="D69" i="7"/>
  <c r="BK69" i="4" s="1"/>
  <c r="D68" i="7"/>
  <c r="BK68" i="4" s="1"/>
  <c r="D67" i="7"/>
  <c r="BK67" i="4" s="1"/>
  <c r="D66" i="7"/>
  <c r="BK66" i="4" s="1"/>
  <c r="D65" i="7"/>
  <c r="BK65" i="4" s="1"/>
  <c r="D64" i="7"/>
  <c r="BK64" i="4" s="1"/>
  <c r="D63" i="7"/>
  <c r="BK63" i="4" s="1"/>
  <c r="D62" i="7"/>
  <c r="BK62" i="4" s="1"/>
  <c r="D49" i="7"/>
  <c r="BK49" i="4" s="1"/>
  <c r="D48" i="7"/>
  <c r="BK48" i="4" s="1"/>
  <c r="D47" i="7"/>
  <c r="BK47" i="4" s="1"/>
  <c r="D46" i="7"/>
  <c r="BK46" i="4" s="1"/>
  <c r="D45" i="7"/>
  <c r="BK45" i="4" s="1"/>
  <c r="D44" i="7"/>
  <c r="BK44" i="4" s="1"/>
  <c r="D43" i="7"/>
  <c r="BK43" i="4" s="1"/>
  <c r="D42" i="7"/>
  <c r="BK42" i="4" s="1"/>
  <c r="D41" i="7"/>
  <c r="BK41" i="4" s="1"/>
  <c r="D40" i="7"/>
  <c r="BK40" i="4" s="1"/>
  <c r="D39" i="7"/>
  <c r="BK39" i="4" s="1"/>
  <c r="D38" i="7"/>
  <c r="BK38" i="4" s="1"/>
  <c r="D23" i="7"/>
  <c r="BK23" i="4" s="1"/>
  <c r="D22" i="7"/>
  <c r="BK22" i="4" s="1"/>
  <c r="D21" i="7"/>
  <c r="BK21" i="4" s="1"/>
  <c r="D20" i="7"/>
  <c r="BK20" i="4" s="1"/>
  <c r="AO163" i="6"/>
  <c r="BE644" i="4" s="1"/>
  <c r="AO162" i="6"/>
  <c r="AJ162"/>
  <c r="BD643" i="4" s="1"/>
  <c r="AH162" i="6"/>
  <c r="BB643" i="4" s="1"/>
  <c r="AO161" i="6"/>
  <c r="BE642" i="4" s="1"/>
  <c r="AO160" i="6"/>
  <c r="AJ160"/>
  <c r="BD641" i="4" s="1"/>
  <c r="AH160" i="6"/>
  <c r="BB641" i="4" s="1"/>
  <c r="AO159" i="6"/>
  <c r="BE640" i="4" s="1"/>
  <c r="AO158" i="6"/>
  <c r="AJ158"/>
  <c r="BD639" i="4" s="1"/>
  <c r="AH158" i="6"/>
  <c r="BB639" i="4" s="1"/>
  <c r="AO157" i="6"/>
  <c r="AO156"/>
  <c r="BE637" i="4" s="1"/>
  <c r="AJ156" i="6"/>
  <c r="BD637" i="4" s="1"/>
  <c r="AH156" i="6"/>
  <c r="BB637" i="4" s="1"/>
  <c r="AO155" i="6"/>
  <c r="BE636" i="4" s="1"/>
  <c r="AO154" i="6"/>
  <c r="AJ154"/>
  <c r="BD635" i="4" s="1"/>
  <c r="AH154" i="6"/>
  <c r="BB635" i="4" s="1"/>
  <c r="AO153" i="6"/>
  <c r="BE634" i="4" s="1"/>
  <c r="AO152" i="6"/>
  <c r="BE633" i="4" s="1"/>
  <c r="AJ152" i="6"/>
  <c r="BD633" i="4" s="1"/>
  <c r="AH152" i="6"/>
  <c r="BB633" i="4" s="1"/>
  <c r="AO151" i="6"/>
  <c r="BE632" i="4" s="1"/>
  <c r="AO150" i="6"/>
  <c r="AJ150"/>
  <c r="BD631" i="4" s="1"/>
  <c r="AH150" i="6"/>
  <c r="BB631" i="4" s="1"/>
  <c r="AO149" i="6"/>
  <c r="AO148"/>
  <c r="AJ148"/>
  <c r="BD629" i="4" s="1"/>
  <c r="AH148" i="6"/>
  <c r="BB629" i="4" s="1"/>
  <c r="AO147" i="6"/>
  <c r="BE628" i="4" s="1"/>
  <c r="AO146" i="6"/>
  <c r="AJ146"/>
  <c r="BD627" i="4" s="1"/>
  <c r="AH146" i="6"/>
  <c r="BB627" i="4" s="1"/>
  <c r="AO145" i="6"/>
  <c r="BE626" i="4" s="1"/>
  <c r="AO144" i="6"/>
  <c r="BE625" i="4" s="1"/>
  <c r="AJ144" i="6"/>
  <c r="BD625" i="4" s="1"/>
  <c r="AH144" i="6"/>
  <c r="BB625" i="4" s="1"/>
  <c r="AO143" i="6"/>
  <c r="BE624" i="4" s="1"/>
  <c r="AO142" i="6"/>
  <c r="AJ142"/>
  <c r="BD623" i="4" s="1"/>
  <c r="AH142" i="6"/>
  <c r="BB623" i="4" s="1"/>
  <c r="AO141" i="6"/>
  <c r="AO140"/>
  <c r="AJ140"/>
  <c r="BD621" i="4" s="1"/>
  <c r="AH140" i="6"/>
  <c r="BB621" i="4" s="1"/>
  <c r="AO139" i="6"/>
  <c r="AO138"/>
  <c r="AJ138"/>
  <c r="BD619" i="4" s="1"/>
  <c r="AH138" i="6"/>
  <c r="BB619" i="4" s="1"/>
  <c r="AO137" i="6"/>
  <c r="BE618" i="4" s="1"/>
  <c r="AO136" i="6"/>
  <c r="BE617" i="4" s="1"/>
  <c r="AJ136" i="6"/>
  <c r="BD617" i="4" s="1"/>
  <c r="AH136" i="6"/>
  <c r="BB617" i="4" s="1"/>
  <c r="AO135" i="6"/>
  <c r="BE616" i="4" s="1"/>
  <c r="AO134" i="6"/>
  <c r="AJ134"/>
  <c r="BD615" i="4" s="1"/>
  <c r="AH134" i="6"/>
  <c r="BB615" i="4" s="1"/>
  <c r="AO133" i="6"/>
  <c r="AO132"/>
  <c r="AJ132"/>
  <c r="BD613" i="4" s="1"/>
  <c r="AH132" i="6"/>
  <c r="BB613" i="4" s="1"/>
  <c r="AO131" i="6"/>
  <c r="BE612" i="4" s="1"/>
  <c r="AO130" i="6"/>
  <c r="AJ130"/>
  <c r="BD611" i="4" s="1"/>
  <c r="AH130" i="6"/>
  <c r="BB611" i="4" s="1"/>
  <c r="AO129" i="6"/>
  <c r="BE610" i="4" s="1"/>
  <c r="AO128" i="6"/>
  <c r="BE609" i="4" s="1"/>
  <c r="AJ128" i="6"/>
  <c r="BD609" i="4" s="1"/>
  <c r="AH128" i="6"/>
  <c r="BB609" i="4" s="1"/>
  <c r="AO127" i="6"/>
  <c r="BE608" i="4" s="1"/>
  <c r="AO126" i="6"/>
  <c r="AJ126"/>
  <c r="BD607" i="4" s="1"/>
  <c r="AH126" i="6"/>
  <c r="BB607" i="4" s="1"/>
  <c r="AO125" i="6"/>
  <c r="AO124"/>
  <c r="AJ124"/>
  <c r="BD605" i="4" s="1"/>
  <c r="AH124" i="6"/>
  <c r="BB605" i="4" s="1"/>
  <c r="AO123" i="6"/>
  <c r="BE604" i="4" s="1"/>
  <c r="AO122" i="6"/>
  <c r="AJ122"/>
  <c r="BD603" i="4" s="1"/>
  <c r="AH122" i="6"/>
  <c r="BB603" i="4" s="1"/>
  <c r="AO121" i="6"/>
  <c r="BE602" i="4" s="1"/>
  <c r="AO120" i="6"/>
  <c r="AJ120"/>
  <c r="BD601" i="4" s="1"/>
  <c r="AH120" i="6"/>
  <c r="BB601" i="4" s="1"/>
  <c r="AO119" i="6"/>
  <c r="BE600" i="4" s="1"/>
  <c r="AO118" i="6"/>
  <c r="AJ118"/>
  <c r="BD599" i="4" s="1"/>
  <c r="AH118" i="6"/>
  <c r="BB599" i="4" s="1"/>
  <c r="AO117" i="6"/>
  <c r="BE598" i="4" s="1"/>
  <c r="AO116" i="6"/>
  <c r="BE597" i="4" s="1"/>
  <c r="AJ116" i="6"/>
  <c r="BD597" i="4" s="1"/>
  <c r="AH116" i="6"/>
  <c r="BB597" i="4" s="1"/>
  <c r="AO115" i="6"/>
  <c r="BE596" i="4" s="1"/>
  <c r="AO114" i="6"/>
  <c r="AJ114"/>
  <c r="BD595" i="4" s="1"/>
  <c r="AH114" i="6"/>
  <c r="BB595" i="4" s="1"/>
  <c r="AO113" i="6"/>
  <c r="BE594" i="4" s="1"/>
  <c r="AO112" i="6"/>
  <c r="AJ112"/>
  <c r="BD593" i="4" s="1"/>
  <c r="AH112" i="6"/>
  <c r="BB593" i="4" s="1"/>
  <c r="AO111" i="6"/>
  <c r="AO110"/>
  <c r="AJ110"/>
  <c r="BD591" i="4" s="1"/>
  <c r="AH110" i="6"/>
  <c r="BB591" i="4" s="1"/>
  <c r="AO109" i="6"/>
  <c r="BE590" i="4" s="1"/>
  <c r="AO108" i="6"/>
  <c r="BE589" i="4" s="1"/>
  <c r="AJ108" i="6"/>
  <c r="BD589" i="4" s="1"/>
  <c r="AH108" i="6"/>
  <c r="BB589" i="4" s="1"/>
  <c r="AO107" i="6"/>
  <c r="BE588" i="4" s="1"/>
  <c r="AO106" i="6"/>
  <c r="AJ106"/>
  <c r="BD587" i="4" s="1"/>
  <c r="AH106" i="6"/>
  <c r="BB587" i="4" s="1"/>
  <c r="AO105" i="6"/>
  <c r="BE586" i="4" s="1"/>
  <c r="AO104" i="6"/>
  <c r="AJ104"/>
  <c r="BD585" i="4" s="1"/>
  <c r="AH104" i="6"/>
  <c r="BB585" i="4" s="1"/>
  <c r="AO103" i="6"/>
  <c r="BE584" i="4" s="1"/>
  <c r="AO102" i="6"/>
  <c r="AJ102"/>
  <c r="BD583" i="4" s="1"/>
  <c r="AH102" i="6"/>
  <c r="BB583" i="4" s="1"/>
  <c r="AO101" i="6"/>
  <c r="BE582" i="4" s="1"/>
  <c r="AO100" i="6"/>
  <c r="BE581" i="4" s="1"/>
  <c r="AJ100" i="6"/>
  <c r="BD581" i="4" s="1"/>
  <c r="AH100" i="6"/>
  <c r="BB581" i="4" s="1"/>
  <c r="AO99" i="6"/>
  <c r="BE580" i="4" s="1"/>
  <c r="AO98" i="6"/>
  <c r="AJ98"/>
  <c r="BD579" i="4" s="1"/>
  <c r="AH98" i="6"/>
  <c r="BB579" i="4" s="1"/>
  <c r="AO97" i="6"/>
  <c r="BE578" i="4" s="1"/>
  <c r="AO96" i="6"/>
  <c r="AJ96"/>
  <c r="BD577" i="4" s="1"/>
  <c r="AH96" i="6"/>
  <c r="BB577" i="4" s="1"/>
  <c r="AO95" i="6"/>
  <c r="BE576" i="4" s="1"/>
  <c r="AO94" i="6"/>
  <c r="AJ94"/>
  <c r="BD575" i="4" s="1"/>
  <c r="AH94" i="6"/>
  <c r="BB575" i="4" s="1"/>
  <c r="AO93" i="6"/>
  <c r="AO92"/>
  <c r="BE573" i="4" s="1"/>
  <c r="AJ92" i="6"/>
  <c r="BD573" i="4" s="1"/>
  <c r="AH92" i="6"/>
  <c r="BB573" i="4" s="1"/>
  <c r="AO91" i="6"/>
  <c r="BE572" i="4" s="1"/>
  <c r="AO90" i="6"/>
  <c r="AJ90"/>
  <c r="BD571" i="4" s="1"/>
  <c r="AH90" i="6"/>
  <c r="BB571" i="4" s="1"/>
  <c r="AO89" i="6"/>
  <c r="BE570" i="4" s="1"/>
  <c r="AO88" i="6"/>
  <c r="BE569" i="4" s="1"/>
  <c r="AJ88" i="6"/>
  <c r="BD569" i="4" s="1"/>
  <c r="AH88" i="6"/>
  <c r="BB569" i="4" s="1"/>
  <c r="AO87" i="6"/>
  <c r="BE568" i="4" s="1"/>
  <c r="AO86" i="6"/>
  <c r="AJ86"/>
  <c r="BD567" i="4" s="1"/>
  <c r="AH86" i="6"/>
  <c r="BB567" i="4" s="1"/>
  <c r="AO85" i="6"/>
  <c r="AO84"/>
  <c r="AJ84"/>
  <c r="BD565" i="4" s="1"/>
  <c r="AH84" i="6"/>
  <c r="BB565" i="4" s="1"/>
  <c r="AO83" i="6"/>
  <c r="BE564" i="4" s="1"/>
  <c r="AO82" i="6"/>
  <c r="AJ82"/>
  <c r="BD563" i="4" s="1"/>
  <c r="AH82" i="6"/>
  <c r="BB563" i="4" s="1"/>
  <c r="AO81" i="6"/>
  <c r="BE562" i="4" s="1"/>
  <c r="AO80" i="6"/>
  <c r="BE561" i="4" s="1"/>
  <c r="AJ80" i="6"/>
  <c r="BD561" i="4" s="1"/>
  <c r="AH80" i="6"/>
  <c r="BB561" i="4" s="1"/>
  <c r="AO79" i="6"/>
  <c r="BE560" i="4" s="1"/>
  <c r="AO78" i="6"/>
  <c r="AJ78"/>
  <c r="BD559" i="4" s="1"/>
  <c r="AH78" i="6"/>
  <c r="BB559" i="4" s="1"/>
  <c r="AO77" i="6"/>
  <c r="AO76"/>
  <c r="AJ76"/>
  <c r="BD557" i="4" s="1"/>
  <c r="AH76" i="6"/>
  <c r="BB557" i="4" s="1"/>
  <c r="AO75" i="6"/>
  <c r="AO74"/>
  <c r="AJ74"/>
  <c r="BD555" i="4" s="1"/>
  <c r="AH74" i="6"/>
  <c r="BB555" i="4" s="1"/>
  <c r="AO73" i="6"/>
  <c r="BE554" i="4" s="1"/>
  <c r="AO72" i="6"/>
  <c r="BE553" i="4" s="1"/>
  <c r="AJ72" i="6"/>
  <c r="BD553" i="4" s="1"/>
  <c r="AH72" i="6"/>
  <c r="BB553" i="4" s="1"/>
  <c r="AO71" i="6"/>
  <c r="BE552" i="4" s="1"/>
  <c r="AO70" i="6"/>
  <c r="AJ70"/>
  <c r="BD551" i="4" s="1"/>
  <c r="AH70" i="6"/>
  <c r="BB551" i="4" s="1"/>
  <c r="AO69" i="6"/>
  <c r="AO68"/>
  <c r="AJ68"/>
  <c r="BD549" i="4" s="1"/>
  <c r="AH68" i="6"/>
  <c r="BB549" i="4" s="1"/>
  <c r="AO67" i="6"/>
  <c r="BE548" i="4" s="1"/>
  <c r="AO66" i="6"/>
  <c r="AJ66"/>
  <c r="BD547" i="4" s="1"/>
  <c r="AH66" i="6"/>
  <c r="BB547" i="4" s="1"/>
  <c r="AO65" i="6"/>
  <c r="BE546" i="4" s="1"/>
  <c r="AO64" i="6"/>
  <c r="BE545" i="4" s="1"/>
  <c r="AJ64" i="6"/>
  <c r="BD545" i="4" s="1"/>
  <c r="AH64" i="6"/>
  <c r="BB545" i="4" s="1"/>
  <c r="AO63" i="6"/>
  <c r="BE544" i="4" s="1"/>
  <c r="AO62" i="6"/>
  <c r="AJ62"/>
  <c r="BD543" i="4" s="1"/>
  <c r="AH62" i="6"/>
  <c r="BB543" i="4" s="1"/>
  <c r="AO61" i="6"/>
  <c r="AO60"/>
  <c r="AJ60"/>
  <c r="BD541" i="4" s="1"/>
  <c r="AH60" i="6"/>
  <c r="BB541" i="4" s="1"/>
  <c r="AO59" i="6"/>
  <c r="BE540" i="4" s="1"/>
  <c r="AO58" i="6"/>
  <c r="AJ58"/>
  <c r="BD539" i="4" s="1"/>
  <c r="AH58" i="6"/>
  <c r="BB539" i="4" s="1"/>
  <c r="AO57" i="6"/>
  <c r="BE538" i="4" s="1"/>
  <c r="AO56" i="6"/>
  <c r="AJ56"/>
  <c r="BD537" i="4" s="1"/>
  <c r="AH56" i="6"/>
  <c r="BB537" i="4" s="1"/>
  <c r="AO55" i="6"/>
  <c r="BE536" i="4" s="1"/>
  <c r="AO54" i="6"/>
  <c r="AJ54"/>
  <c r="BD535" i="4" s="1"/>
  <c r="AH54" i="6"/>
  <c r="BB535" i="4" s="1"/>
  <c r="AO53" i="6"/>
  <c r="BE534" i="4" s="1"/>
  <c r="AO52" i="6"/>
  <c r="BE533" i="4" s="1"/>
  <c r="AJ52" i="6"/>
  <c r="BD533" i="4" s="1"/>
  <c r="AH52" i="6"/>
  <c r="BB533" i="4" s="1"/>
  <c r="AO51" i="6"/>
  <c r="BE532" i="4" s="1"/>
  <c r="AO50" i="6"/>
  <c r="AJ50"/>
  <c r="BD531" i="4" s="1"/>
  <c r="AH50" i="6"/>
  <c r="BB531" i="4" s="1"/>
  <c r="AO49" i="6"/>
  <c r="BE530" i="4" s="1"/>
  <c r="AO48" i="6"/>
  <c r="AJ48"/>
  <c r="AH48"/>
  <c r="AO47"/>
  <c r="AO46"/>
  <c r="AJ46"/>
  <c r="AH46"/>
  <c r="AO45"/>
  <c r="BE526" i="4" s="1"/>
  <c r="AO44" i="6"/>
  <c r="BE525" i="4" s="1"/>
  <c r="AJ44" i="6"/>
  <c r="AH44"/>
  <c r="AO43"/>
  <c r="BE524" i="4" s="1"/>
  <c r="AO42" i="6"/>
  <c r="AJ42"/>
  <c r="AH42"/>
  <c r="AO41"/>
  <c r="BE522" i="4" s="1"/>
  <c r="AO40" i="6"/>
  <c r="AJ40"/>
  <c r="AH40"/>
  <c r="AO39"/>
  <c r="BE520" i="4" s="1"/>
  <c r="AO38" i="6"/>
  <c r="AJ38"/>
  <c r="AH38"/>
  <c r="AO37"/>
  <c r="BE518" i="4" s="1"/>
  <c r="AO36" i="6"/>
  <c r="BE517" i="4" s="1"/>
  <c r="AO35" i="6"/>
  <c r="BE516" i="4" s="1"/>
  <c r="AO34" i="6"/>
  <c r="BE515" i="4" s="1"/>
  <c r="AO33" i="6"/>
  <c r="BE514" i="4" s="1"/>
  <c r="AO32" i="6"/>
  <c r="AO31"/>
  <c r="AO30"/>
  <c r="AO29"/>
  <c r="AO28"/>
  <c r="BE509" i="4" s="1"/>
  <c r="AO27" i="6"/>
  <c r="BE508" i="4" s="1"/>
  <c r="AO26" i="6"/>
  <c r="BE507" i="4" s="1"/>
  <c r="AO25" i="6"/>
  <c r="BE506" i="4" s="1"/>
  <c r="AO24" i="6"/>
  <c r="AO23"/>
  <c r="AO22"/>
  <c r="AO21"/>
  <c r="AO20"/>
  <c r="AO19"/>
  <c r="BE500" i="4" s="1"/>
  <c r="AO18" i="6"/>
  <c r="BE499" i="4" s="1"/>
  <c r="AO17" i="6"/>
  <c r="BE498" i="4" s="1"/>
  <c r="AO16" i="6"/>
  <c r="AO15"/>
  <c r="AO14"/>
  <c r="AO13"/>
  <c r="AO12"/>
  <c r="AO11"/>
  <c r="AO10"/>
  <c r="BE491" i="4" s="1"/>
  <c r="AO9" i="6"/>
  <c r="BE490" i="4" s="1"/>
  <c r="AO8" i="6"/>
  <c r="AO7"/>
  <c r="AK7"/>
  <c r="AK9" s="1"/>
  <c r="AK11" s="1"/>
  <c r="AK13" s="1"/>
  <c r="AK15" s="1"/>
  <c r="AK17" s="1"/>
  <c r="AK19" s="1"/>
  <c r="AK21" s="1"/>
  <c r="AK23" s="1"/>
  <c r="AK25" s="1"/>
  <c r="AK27" s="1"/>
  <c r="AK29" s="1"/>
  <c r="AK31" s="1"/>
  <c r="AK33" s="1"/>
  <c r="AK35" s="1"/>
  <c r="AK37" s="1"/>
  <c r="AK39" s="1"/>
  <c r="AK41" s="1"/>
  <c r="AK43" s="1"/>
  <c r="AK45" s="1"/>
  <c r="AK47" s="1"/>
  <c r="AK49" s="1"/>
  <c r="AK51" s="1"/>
  <c r="AK53" s="1"/>
  <c r="AK55" s="1"/>
  <c r="AK57" s="1"/>
  <c r="AK59" s="1"/>
  <c r="AK61" s="1"/>
  <c r="AK63" s="1"/>
  <c r="AK65" s="1"/>
  <c r="AK67" s="1"/>
  <c r="AK69" s="1"/>
  <c r="AK71" s="1"/>
  <c r="AK73" s="1"/>
  <c r="AK75" s="1"/>
  <c r="AK77" s="1"/>
  <c r="AK79" s="1"/>
  <c r="AK81" s="1"/>
  <c r="AK83" s="1"/>
  <c r="AK85" s="1"/>
  <c r="AK87" s="1"/>
  <c r="AK89" s="1"/>
  <c r="AK91" s="1"/>
  <c r="AK93" s="1"/>
  <c r="AK95" s="1"/>
  <c r="AK97" s="1"/>
  <c r="AK99" s="1"/>
  <c r="AK101" s="1"/>
  <c r="AK103" s="1"/>
  <c r="AK105" s="1"/>
  <c r="AK107" s="1"/>
  <c r="AK109" s="1"/>
  <c r="AK111" s="1"/>
  <c r="AK113" s="1"/>
  <c r="AK115" s="1"/>
  <c r="AK117" s="1"/>
  <c r="AK119" s="1"/>
  <c r="AK121" s="1"/>
  <c r="AK123" s="1"/>
  <c r="AK125" s="1"/>
  <c r="AK127" s="1"/>
  <c r="AK129" s="1"/>
  <c r="AK131" s="1"/>
  <c r="AK133" s="1"/>
  <c r="AK135" s="1"/>
  <c r="AK137" s="1"/>
  <c r="AK139" s="1"/>
  <c r="AK141" s="1"/>
  <c r="AK143" s="1"/>
  <c r="AK145" s="1"/>
  <c r="AK147" s="1"/>
  <c r="AK149" s="1"/>
  <c r="AK151" s="1"/>
  <c r="AK153" s="1"/>
  <c r="AK155" s="1"/>
  <c r="AK157" s="1"/>
  <c r="AK159" s="1"/>
  <c r="AK161" s="1"/>
  <c r="AK163" s="1"/>
  <c r="AO6"/>
  <c r="AK6"/>
  <c r="AK8" s="1"/>
  <c r="AK10" s="1"/>
  <c r="AK12" s="1"/>
  <c r="AK14" s="1"/>
  <c r="AK16" s="1"/>
  <c r="AK18" s="1"/>
  <c r="AK20" s="1"/>
  <c r="AK22" s="1"/>
  <c r="AK24" s="1"/>
  <c r="AK26" s="1"/>
  <c r="AK28" s="1"/>
  <c r="AK30" s="1"/>
  <c r="AK32" s="1"/>
  <c r="AK34" s="1"/>
  <c r="AK36" s="1"/>
  <c r="AK38" s="1"/>
  <c r="AK40" s="1"/>
  <c r="AK42" s="1"/>
  <c r="AK44" s="1"/>
  <c r="AK46" s="1"/>
  <c r="AK48" s="1"/>
  <c r="AK50" s="1"/>
  <c r="AK52" s="1"/>
  <c r="AK54" s="1"/>
  <c r="AK56" s="1"/>
  <c r="AK58" s="1"/>
  <c r="AK60" s="1"/>
  <c r="AK62" s="1"/>
  <c r="AK64" s="1"/>
  <c r="AK66" s="1"/>
  <c r="AK68" s="1"/>
  <c r="AK70" s="1"/>
  <c r="AK72" s="1"/>
  <c r="AK74" s="1"/>
  <c r="AK76" s="1"/>
  <c r="AK78" s="1"/>
  <c r="AK80" s="1"/>
  <c r="AK82" s="1"/>
  <c r="AK84" s="1"/>
  <c r="AK86" s="1"/>
  <c r="AK88" s="1"/>
  <c r="AK90" s="1"/>
  <c r="AK92" s="1"/>
  <c r="AK94" s="1"/>
  <c r="AK96" s="1"/>
  <c r="AK98" s="1"/>
  <c r="AK100" s="1"/>
  <c r="AK102" s="1"/>
  <c r="AK104" s="1"/>
  <c r="AK106" s="1"/>
  <c r="AK108" s="1"/>
  <c r="AK110" s="1"/>
  <c r="AK112" s="1"/>
  <c r="AK114" s="1"/>
  <c r="AK116" s="1"/>
  <c r="AK118" s="1"/>
  <c r="AK120" s="1"/>
  <c r="AK122" s="1"/>
  <c r="AK124" s="1"/>
  <c r="AK126" s="1"/>
  <c r="AK128" s="1"/>
  <c r="AK130" s="1"/>
  <c r="AK132" s="1"/>
  <c r="AK134" s="1"/>
  <c r="AK136" s="1"/>
  <c r="AK138" s="1"/>
  <c r="AK140" s="1"/>
  <c r="AK142" s="1"/>
  <c r="AK144" s="1"/>
  <c r="AK146" s="1"/>
  <c r="AK148" s="1"/>
  <c r="AK150" s="1"/>
  <c r="AK152" s="1"/>
  <c r="AK154" s="1"/>
  <c r="AK156" s="1"/>
  <c r="AK158" s="1"/>
  <c r="AK160" s="1"/>
  <c r="AK162" s="1"/>
  <c r="AO5"/>
  <c r="BE486" i="4" s="1"/>
  <c r="AO4" i="6"/>
  <c r="BE485" i="4" s="1"/>
  <c r="AD163" i="6"/>
  <c r="BE484" i="4" s="1"/>
  <c r="AD162" i="6"/>
  <c r="BE483" i="4" s="1"/>
  <c r="Y162" i="6"/>
  <c r="BD483" i="4" s="1"/>
  <c r="W162" i="6"/>
  <c r="BB483" i="4" s="1"/>
  <c r="AD161" i="6"/>
  <c r="BE482" i="4" s="1"/>
  <c r="AD160" i="6"/>
  <c r="BE481" i="4" s="1"/>
  <c r="Y160" i="6"/>
  <c r="BD481" i="4" s="1"/>
  <c r="W160" i="6"/>
  <c r="BB481" i="4" s="1"/>
  <c r="AD159" i="6"/>
  <c r="BE480" i="4" s="1"/>
  <c r="AD158" i="6"/>
  <c r="BE479" i="4" s="1"/>
  <c r="Y158" i="6"/>
  <c r="BD479" i="4" s="1"/>
  <c r="W158" i="6"/>
  <c r="BB479" i="4" s="1"/>
  <c r="AD157" i="6"/>
  <c r="BE478" i="4" s="1"/>
  <c r="AD156" i="6"/>
  <c r="BE477" i="4" s="1"/>
  <c r="Y156" i="6"/>
  <c r="BD477" i="4" s="1"/>
  <c r="W156" i="6"/>
  <c r="BB477" i="4" s="1"/>
  <c r="AD155" i="6"/>
  <c r="BE476" i="4" s="1"/>
  <c r="AD154" i="6"/>
  <c r="BE475" i="4" s="1"/>
  <c r="Y154" i="6"/>
  <c r="BD475" i="4" s="1"/>
  <c r="W154" i="6"/>
  <c r="BB475" i="4" s="1"/>
  <c r="AD153" i="6"/>
  <c r="BE474" i="4" s="1"/>
  <c r="AD152" i="6"/>
  <c r="BE473" i="4" s="1"/>
  <c r="Y152" i="6"/>
  <c r="BD473" i="4" s="1"/>
  <c r="W152" i="6"/>
  <c r="BB473" i="4" s="1"/>
  <c r="AD151" i="6"/>
  <c r="BE472" i="4" s="1"/>
  <c r="AD150" i="6"/>
  <c r="BE471" i="4" s="1"/>
  <c r="Y150" i="6"/>
  <c r="BD471" i="4" s="1"/>
  <c r="W150" i="6"/>
  <c r="BB471" i="4" s="1"/>
  <c r="AD149" i="6"/>
  <c r="BE470" i="4" s="1"/>
  <c r="AD148" i="6"/>
  <c r="BE469" i="4" s="1"/>
  <c r="Y148" i="6"/>
  <c r="BD469" i="4" s="1"/>
  <c r="W148" i="6"/>
  <c r="BB469" i="4" s="1"/>
  <c r="AD147" i="6"/>
  <c r="BE468" i="4" s="1"/>
  <c r="AD146" i="6"/>
  <c r="BE467" i="4" s="1"/>
  <c r="Y146" i="6"/>
  <c r="BD467" i="4" s="1"/>
  <c r="W146" i="6"/>
  <c r="BB467" i="4" s="1"/>
  <c r="AD145" i="6"/>
  <c r="BE466" i="4" s="1"/>
  <c r="AD144" i="6"/>
  <c r="BE465" i="4" s="1"/>
  <c r="Y144" i="6"/>
  <c r="BD465" i="4" s="1"/>
  <c r="W144" i="6"/>
  <c r="BB465" i="4" s="1"/>
  <c r="AD143" i="6"/>
  <c r="BE464" i="4" s="1"/>
  <c r="AD142" i="6"/>
  <c r="BE463" i="4" s="1"/>
  <c r="Y142" i="6"/>
  <c r="BD463" i="4" s="1"/>
  <c r="W142" i="6"/>
  <c r="BB463" i="4" s="1"/>
  <c r="AD141" i="6"/>
  <c r="BE462" i="4" s="1"/>
  <c r="AD140" i="6"/>
  <c r="BE461" i="4" s="1"/>
  <c r="Y140" i="6"/>
  <c r="BD461" i="4" s="1"/>
  <c r="W140" i="6"/>
  <c r="BB461" i="4" s="1"/>
  <c r="AD139" i="6"/>
  <c r="BE460" i="4" s="1"/>
  <c r="AD138" i="6"/>
  <c r="BE459" i="4" s="1"/>
  <c r="Y138" i="6"/>
  <c r="BD459" i="4" s="1"/>
  <c r="W138" i="6"/>
  <c r="BB459" i="4" s="1"/>
  <c r="AD137" i="6"/>
  <c r="BE458" i="4" s="1"/>
  <c r="AD136" i="6"/>
  <c r="BE457" i="4" s="1"/>
  <c r="Y136" i="6"/>
  <c r="BD457" i="4" s="1"/>
  <c r="W136" i="6"/>
  <c r="BB457" i="4" s="1"/>
  <c r="AD135" i="6"/>
  <c r="BE456" i="4" s="1"/>
  <c r="AD134" i="6"/>
  <c r="BE455" i="4" s="1"/>
  <c r="Y134" i="6"/>
  <c r="BD455" i="4" s="1"/>
  <c r="W134" i="6"/>
  <c r="BB455" i="4" s="1"/>
  <c r="AD133" i="6"/>
  <c r="BE454" i="4" s="1"/>
  <c r="AD132" i="6"/>
  <c r="BE453" i="4" s="1"/>
  <c r="Y132" i="6"/>
  <c r="BD453" i="4" s="1"/>
  <c r="W132" i="6"/>
  <c r="BB453" i="4" s="1"/>
  <c r="AD131" i="6"/>
  <c r="BE452" i="4" s="1"/>
  <c r="AD130" i="6"/>
  <c r="BE451" i="4" s="1"/>
  <c r="Y130" i="6"/>
  <c r="BD451" i="4" s="1"/>
  <c r="W130" i="6"/>
  <c r="BB451" i="4" s="1"/>
  <c r="AD129" i="6"/>
  <c r="BE450" i="4" s="1"/>
  <c r="AD128" i="6"/>
  <c r="BE449" i="4" s="1"/>
  <c r="Y128" i="6"/>
  <c r="BD449" i="4" s="1"/>
  <c r="W128" i="6"/>
  <c r="BB449" i="4" s="1"/>
  <c r="AD127" i="6"/>
  <c r="BE448" i="4" s="1"/>
  <c r="AD126" i="6"/>
  <c r="BE447" i="4" s="1"/>
  <c r="Y126" i="6"/>
  <c r="BD447" i="4" s="1"/>
  <c r="W126" i="6"/>
  <c r="BB447" i="4" s="1"/>
  <c r="AD125" i="6"/>
  <c r="BE446" i="4" s="1"/>
  <c r="AD124" i="6"/>
  <c r="BE445" i="4" s="1"/>
  <c r="Y124" i="6"/>
  <c r="BD445" i="4" s="1"/>
  <c r="W124" i="6"/>
  <c r="BB445" i="4" s="1"/>
  <c r="AD123" i="6"/>
  <c r="BE444" i="4" s="1"/>
  <c r="AD122" i="6"/>
  <c r="BE443" i="4" s="1"/>
  <c r="Y122" i="6"/>
  <c r="BD443" i="4" s="1"/>
  <c r="W122" i="6"/>
  <c r="BB443" i="4" s="1"/>
  <c r="AD121" i="6"/>
  <c r="BE442" i="4" s="1"/>
  <c r="AD120" i="6"/>
  <c r="BE441" i="4" s="1"/>
  <c r="Y120" i="6"/>
  <c r="BD441" i="4" s="1"/>
  <c r="W120" i="6"/>
  <c r="BB441" i="4" s="1"/>
  <c r="AD119" i="6"/>
  <c r="BE440" i="4" s="1"/>
  <c r="AD118" i="6"/>
  <c r="BE439" i="4" s="1"/>
  <c r="Y118" i="6"/>
  <c r="BD439" i="4" s="1"/>
  <c r="W118" i="6"/>
  <c r="BB439" i="4" s="1"/>
  <c r="AD117" i="6"/>
  <c r="BE438" i="4" s="1"/>
  <c r="AD116" i="6"/>
  <c r="BE437" i="4" s="1"/>
  <c r="Y116" i="6"/>
  <c r="BD437" i="4" s="1"/>
  <c r="W116" i="6"/>
  <c r="BB437" i="4" s="1"/>
  <c r="AD115" i="6"/>
  <c r="BE436" i="4" s="1"/>
  <c r="AD114" i="6"/>
  <c r="BE435" i="4" s="1"/>
  <c r="Y114" i="6"/>
  <c r="BD435" i="4" s="1"/>
  <c r="W114" i="6"/>
  <c r="BB435" i="4" s="1"/>
  <c r="AD113" i="6"/>
  <c r="BE434" i="4" s="1"/>
  <c r="AD112" i="6"/>
  <c r="BE433" i="4" s="1"/>
  <c r="Y112" i="6"/>
  <c r="BD433" i="4" s="1"/>
  <c r="W112" i="6"/>
  <c r="BB433" i="4" s="1"/>
  <c r="AD111" i="6"/>
  <c r="BE432" i="4" s="1"/>
  <c r="AD110" i="6"/>
  <c r="BE431" i="4" s="1"/>
  <c r="Y110" i="6"/>
  <c r="BD431" i="4" s="1"/>
  <c r="W110" i="6"/>
  <c r="BB431" i="4" s="1"/>
  <c r="AD109" i="6"/>
  <c r="BE430" i="4" s="1"/>
  <c r="AD108" i="6"/>
  <c r="BE429" i="4" s="1"/>
  <c r="Y108" i="6"/>
  <c r="BD429" i="4" s="1"/>
  <c r="W108" i="6"/>
  <c r="BB429" i="4" s="1"/>
  <c r="AD107" i="6"/>
  <c r="BE428" i="4" s="1"/>
  <c r="AD106" i="6"/>
  <c r="BE427" i="4" s="1"/>
  <c r="Y106" i="6"/>
  <c r="BD427" i="4" s="1"/>
  <c r="W106" i="6"/>
  <c r="BB427" i="4" s="1"/>
  <c r="AD105" i="6"/>
  <c r="BE426" i="4" s="1"/>
  <c r="AD104" i="6"/>
  <c r="BE425" i="4" s="1"/>
  <c r="Y104" i="6"/>
  <c r="BD425" i="4" s="1"/>
  <c r="W104" i="6"/>
  <c r="BB425" i="4" s="1"/>
  <c r="AD103" i="6"/>
  <c r="BE424" i="4" s="1"/>
  <c r="AD102" i="6"/>
  <c r="BE423" i="4" s="1"/>
  <c r="Y102" i="6"/>
  <c r="BD423" i="4" s="1"/>
  <c r="W102" i="6"/>
  <c r="BB423" i="4" s="1"/>
  <c r="AD101" i="6"/>
  <c r="BE422" i="4" s="1"/>
  <c r="AD100" i="6"/>
  <c r="BE421" i="4" s="1"/>
  <c r="Y100" i="6"/>
  <c r="BD421" i="4" s="1"/>
  <c r="W100" i="6"/>
  <c r="BB421" i="4" s="1"/>
  <c r="AD99" i="6"/>
  <c r="BE420" i="4" s="1"/>
  <c r="AD98" i="6"/>
  <c r="BE419" i="4" s="1"/>
  <c r="Y98" i="6"/>
  <c r="BD419" i="4" s="1"/>
  <c r="W98" i="6"/>
  <c r="BB419" i="4" s="1"/>
  <c r="AD97" i="6"/>
  <c r="BE418" i="4" s="1"/>
  <c r="AD96" i="6"/>
  <c r="BE417" i="4" s="1"/>
  <c r="Y96" i="6"/>
  <c r="BD417" i="4" s="1"/>
  <c r="W96" i="6"/>
  <c r="BB417" i="4" s="1"/>
  <c r="AD95" i="6"/>
  <c r="BE416" i="4" s="1"/>
  <c r="AD94" i="6"/>
  <c r="BE415" i="4" s="1"/>
  <c r="Y94" i="6"/>
  <c r="BD415" i="4" s="1"/>
  <c r="W94" i="6"/>
  <c r="BB415" i="4" s="1"/>
  <c r="AD93" i="6"/>
  <c r="BE414" i="4" s="1"/>
  <c r="AD92" i="6"/>
  <c r="BE413" i="4" s="1"/>
  <c r="Y92" i="6"/>
  <c r="BD413" i="4" s="1"/>
  <c r="W92" i="6"/>
  <c r="BB413" i="4" s="1"/>
  <c r="AD91" i="6"/>
  <c r="BE412" i="4" s="1"/>
  <c r="AD90" i="6"/>
  <c r="BE411" i="4" s="1"/>
  <c r="Y90" i="6"/>
  <c r="BD411" i="4" s="1"/>
  <c r="W90" i="6"/>
  <c r="BB411" i="4" s="1"/>
  <c r="AD89" i="6"/>
  <c r="BE410" i="4" s="1"/>
  <c r="AD88" i="6"/>
  <c r="BE409" i="4" s="1"/>
  <c r="Y88" i="6"/>
  <c r="BD409" i="4" s="1"/>
  <c r="W88" i="6"/>
  <c r="BB409" i="4" s="1"/>
  <c r="AD87" i="6"/>
  <c r="BE408" i="4" s="1"/>
  <c r="AD86" i="6"/>
  <c r="BE407" i="4" s="1"/>
  <c r="Y86" i="6"/>
  <c r="BD407" i="4" s="1"/>
  <c r="W86" i="6"/>
  <c r="BB407" i="4" s="1"/>
  <c r="AD85" i="6"/>
  <c r="BE406" i="4" s="1"/>
  <c r="AD84" i="6"/>
  <c r="BE405" i="4" s="1"/>
  <c r="Y84" i="6"/>
  <c r="BD405" i="4" s="1"/>
  <c r="W84" i="6"/>
  <c r="BB405" i="4" s="1"/>
  <c r="AD83" i="6"/>
  <c r="BE404" i="4" s="1"/>
  <c r="AD82" i="6"/>
  <c r="BE403" i="4" s="1"/>
  <c r="Y82" i="6"/>
  <c r="BD403" i="4" s="1"/>
  <c r="W82" i="6"/>
  <c r="BB403" i="4" s="1"/>
  <c r="AD81" i="6"/>
  <c r="BE402" i="4" s="1"/>
  <c r="AD80" i="6"/>
  <c r="BE401" i="4" s="1"/>
  <c r="Y80" i="6"/>
  <c r="BD401" i="4" s="1"/>
  <c r="W80" i="6"/>
  <c r="BB401" i="4" s="1"/>
  <c r="AD79" i="6"/>
  <c r="BE400" i="4" s="1"/>
  <c r="AD78" i="6"/>
  <c r="BE399" i="4" s="1"/>
  <c r="Y78" i="6"/>
  <c r="BD399" i="4" s="1"/>
  <c r="W78" i="6"/>
  <c r="BB399" i="4" s="1"/>
  <c r="AD77" i="6"/>
  <c r="BE398" i="4" s="1"/>
  <c r="AD76" i="6"/>
  <c r="BE397" i="4" s="1"/>
  <c r="Y76" i="6"/>
  <c r="BD397" i="4" s="1"/>
  <c r="W76" i="6"/>
  <c r="BB397" i="4" s="1"/>
  <c r="AD75" i="6"/>
  <c r="BE396" i="4" s="1"/>
  <c r="AD74" i="6"/>
  <c r="BE395" i="4" s="1"/>
  <c r="Y74" i="6"/>
  <c r="BD395" i="4" s="1"/>
  <c r="W74" i="6"/>
  <c r="BB395" i="4" s="1"/>
  <c r="AD73" i="6"/>
  <c r="BE394" i="4" s="1"/>
  <c r="AD72" i="6"/>
  <c r="BE393" i="4" s="1"/>
  <c r="Y72" i="6"/>
  <c r="BD393" i="4" s="1"/>
  <c r="W72" i="6"/>
  <c r="BB393" i="4" s="1"/>
  <c r="AD71" i="6"/>
  <c r="BE392" i="4" s="1"/>
  <c r="AD70" i="6"/>
  <c r="BE391" i="4" s="1"/>
  <c r="Y70" i="6"/>
  <c r="BD391" i="4" s="1"/>
  <c r="W70" i="6"/>
  <c r="BB391" i="4" s="1"/>
  <c r="AD69" i="6"/>
  <c r="BE390" i="4" s="1"/>
  <c r="AD68" i="6"/>
  <c r="BE389" i="4" s="1"/>
  <c r="Y68" i="6"/>
  <c r="BD389" i="4" s="1"/>
  <c r="W68" i="6"/>
  <c r="BB389" i="4" s="1"/>
  <c r="AD67" i="6"/>
  <c r="BE388" i="4" s="1"/>
  <c r="AD66" i="6"/>
  <c r="BE387" i="4" s="1"/>
  <c r="Y66" i="6"/>
  <c r="BD387" i="4" s="1"/>
  <c r="W66" i="6"/>
  <c r="BB387" i="4" s="1"/>
  <c r="AD65" i="6"/>
  <c r="BE386" i="4" s="1"/>
  <c r="AD64" i="6"/>
  <c r="BE385" i="4" s="1"/>
  <c r="Y64" i="6"/>
  <c r="BD385" i="4" s="1"/>
  <c r="W64" i="6"/>
  <c r="BB385" i="4" s="1"/>
  <c r="AD63" i="6"/>
  <c r="BE384" i="4" s="1"/>
  <c r="AD62" i="6"/>
  <c r="BE383" i="4" s="1"/>
  <c r="Y62" i="6"/>
  <c r="BD383" i="4" s="1"/>
  <c r="W62" i="6"/>
  <c r="BB383" i="4" s="1"/>
  <c r="AD61" i="6"/>
  <c r="BE382" i="4" s="1"/>
  <c r="AD60" i="6"/>
  <c r="BE381" i="4" s="1"/>
  <c r="Y60" i="6"/>
  <c r="BD381" i="4" s="1"/>
  <c r="W60" i="6"/>
  <c r="BB381" i="4" s="1"/>
  <c r="AD59" i="6"/>
  <c r="BE380" i="4" s="1"/>
  <c r="AD58" i="6"/>
  <c r="BE379" i="4" s="1"/>
  <c r="Y58" i="6"/>
  <c r="BD379" i="4" s="1"/>
  <c r="W58" i="6"/>
  <c r="BB379" i="4" s="1"/>
  <c r="AD57" i="6"/>
  <c r="BE378" i="4" s="1"/>
  <c r="AD56" i="6"/>
  <c r="BE377" i="4" s="1"/>
  <c r="Y56" i="6"/>
  <c r="BD377" i="4" s="1"/>
  <c r="W56" i="6"/>
  <c r="BB377" i="4" s="1"/>
  <c r="AD55" i="6"/>
  <c r="BE376" i="4" s="1"/>
  <c r="AD54" i="6"/>
  <c r="BE375" i="4" s="1"/>
  <c r="Y54" i="6"/>
  <c r="BD375" i="4" s="1"/>
  <c r="W54" i="6"/>
  <c r="BB375" i="4" s="1"/>
  <c r="AD53" i="6"/>
  <c r="BE374" i="4" s="1"/>
  <c r="AD52" i="6"/>
  <c r="BE373" i="4" s="1"/>
  <c r="Y52" i="6"/>
  <c r="BD373" i="4" s="1"/>
  <c r="W52" i="6"/>
  <c r="BB373" i="4" s="1"/>
  <c r="AD51" i="6"/>
  <c r="BE372" i="4" s="1"/>
  <c r="AD50" i="6"/>
  <c r="BE371" i="4" s="1"/>
  <c r="Y50" i="6"/>
  <c r="BD371" i="4" s="1"/>
  <c r="W50" i="6"/>
  <c r="BB371" i="4" s="1"/>
  <c r="AD49" i="6"/>
  <c r="BE370" i="4" s="1"/>
  <c r="AD48" i="6"/>
  <c r="BE369" i="4" s="1"/>
  <c r="Y48" i="6"/>
  <c r="W48"/>
  <c r="AD47"/>
  <c r="BE368" i="4" s="1"/>
  <c r="AD46" i="6"/>
  <c r="BE367" i="4" s="1"/>
  <c r="AD45" i="6"/>
  <c r="BE366" i="4" s="1"/>
  <c r="AD44" i="6"/>
  <c r="BE365" i="4" s="1"/>
  <c r="AD43" i="6"/>
  <c r="BE364" i="4" s="1"/>
  <c r="AD42" i="6"/>
  <c r="BE363" i="4" s="1"/>
  <c r="Y42" i="6"/>
  <c r="W42"/>
  <c r="AD41"/>
  <c r="BE362" i="4" s="1"/>
  <c r="AD40" i="6"/>
  <c r="BE361" i="4" s="1"/>
  <c r="Y40" i="6"/>
  <c r="W40"/>
  <c r="AD39"/>
  <c r="BE360" i="4" s="1"/>
  <c r="AD38" i="6"/>
  <c r="BE359" i="4" s="1"/>
  <c r="Y38" i="6"/>
  <c r="W38"/>
  <c r="AD37"/>
  <c r="BE358" i="4" s="1"/>
  <c r="AD36" i="6"/>
  <c r="BE357" i="4" s="1"/>
  <c r="AD35" i="6"/>
  <c r="BE356" i="4" s="1"/>
  <c r="AD34" i="6"/>
  <c r="BE355" i="4" s="1"/>
  <c r="AD33" i="6"/>
  <c r="BE354" i="4" s="1"/>
  <c r="AD32" i="6"/>
  <c r="BE353" i="4" s="1"/>
  <c r="AD31" i="6"/>
  <c r="BE352" i="4" s="1"/>
  <c r="AD30" i="6"/>
  <c r="BE351" i="4" s="1"/>
  <c r="AD29" i="6"/>
  <c r="BE350" i="4" s="1"/>
  <c r="AD28" i="6"/>
  <c r="BE349" i="4" s="1"/>
  <c r="AD27" i="6"/>
  <c r="BE348" i="4" s="1"/>
  <c r="AD26" i="6"/>
  <c r="BE347" i="4" s="1"/>
  <c r="AD25" i="6"/>
  <c r="BE346" i="4" s="1"/>
  <c r="AD24" i="6"/>
  <c r="BE345" i="4" s="1"/>
  <c r="AD23" i="6"/>
  <c r="BE344" i="4" s="1"/>
  <c r="AD22" i="6"/>
  <c r="BE343" i="4" s="1"/>
  <c r="AD21" i="6"/>
  <c r="BE342" i="4" s="1"/>
  <c r="AD20" i="6"/>
  <c r="BE341" i="4" s="1"/>
  <c r="AD19" i="6"/>
  <c r="BE340" i="4" s="1"/>
  <c r="AD18" i="6"/>
  <c r="BE339" i="4" s="1"/>
  <c r="AD17" i="6"/>
  <c r="BE338" i="4" s="1"/>
  <c r="AD16" i="6"/>
  <c r="BE337" i="4" s="1"/>
  <c r="AD15" i="6"/>
  <c r="BE336" i="4" s="1"/>
  <c r="AD14" i="6"/>
  <c r="BE335" i="4" s="1"/>
  <c r="AD13" i="6"/>
  <c r="BE334" i="4" s="1"/>
  <c r="AD12" i="6"/>
  <c r="BE333" i="4" s="1"/>
  <c r="AD11" i="6"/>
  <c r="BE332" i="4" s="1"/>
  <c r="AD10" i="6"/>
  <c r="BE331" i="4" s="1"/>
  <c r="AD9" i="6"/>
  <c r="BE330" i="4" s="1"/>
  <c r="AD8" i="6"/>
  <c r="BE329" i="4" s="1"/>
  <c r="AD7" i="6"/>
  <c r="BE328" i="4" s="1"/>
  <c r="Z7" i="6"/>
  <c r="Z9" s="1"/>
  <c r="Z11" s="1"/>
  <c r="Z13" s="1"/>
  <c r="Z15" s="1"/>
  <c r="Z17" s="1"/>
  <c r="Z19" s="1"/>
  <c r="Z21" s="1"/>
  <c r="Z23" s="1"/>
  <c r="Z25" s="1"/>
  <c r="Z27" s="1"/>
  <c r="Z29" s="1"/>
  <c r="Z31" s="1"/>
  <c r="Z33" s="1"/>
  <c r="Z35" s="1"/>
  <c r="Z37" s="1"/>
  <c r="Z39" s="1"/>
  <c r="Z41" s="1"/>
  <c r="Z43" s="1"/>
  <c r="Z45" s="1"/>
  <c r="Z47" s="1"/>
  <c r="Z49" s="1"/>
  <c r="Z51" s="1"/>
  <c r="Z53" s="1"/>
  <c r="Z55" s="1"/>
  <c r="Z57" s="1"/>
  <c r="Z59" s="1"/>
  <c r="Z61" s="1"/>
  <c r="Z63" s="1"/>
  <c r="Z65" s="1"/>
  <c r="Z67" s="1"/>
  <c r="Z69" s="1"/>
  <c r="Z71" s="1"/>
  <c r="Z73" s="1"/>
  <c r="Z75" s="1"/>
  <c r="Z77" s="1"/>
  <c r="Z79" s="1"/>
  <c r="Z81" s="1"/>
  <c r="Z83" s="1"/>
  <c r="Z85" s="1"/>
  <c r="Z87" s="1"/>
  <c r="Z89" s="1"/>
  <c r="Z91" s="1"/>
  <c r="Z93" s="1"/>
  <c r="Z95" s="1"/>
  <c r="Z97" s="1"/>
  <c r="Z99" s="1"/>
  <c r="Z101" s="1"/>
  <c r="Z103" s="1"/>
  <c r="Z105" s="1"/>
  <c r="Z107" s="1"/>
  <c r="Z109" s="1"/>
  <c r="Z111" s="1"/>
  <c r="Z113" s="1"/>
  <c r="Z115" s="1"/>
  <c r="Z117" s="1"/>
  <c r="Z119" s="1"/>
  <c r="Z121" s="1"/>
  <c r="Z123" s="1"/>
  <c r="Z125" s="1"/>
  <c r="Z127" s="1"/>
  <c r="Z129" s="1"/>
  <c r="Z131" s="1"/>
  <c r="Z133" s="1"/>
  <c r="Z135" s="1"/>
  <c r="Z137" s="1"/>
  <c r="Z139" s="1"/>
  <c r="Z141" s="1"/>
  <c r="Z143" s="1"/>
  <c r="Z145" s="1"/>
  <c r="Z147" s="1"/>
  <c r="Z149" s="1"/>
  <c r="Z151" s="1"/>
  <c r="Z153" s="1"/>
  <c r="Z155" s="1"/>
  <c r="Z157" s="1"/>
  <c r="Z159" s="1"/>
  <c r="Z161" s="1"/>
  <c r="Z163" s="1"/>
  <c r="AD6"/>
  <c r="BE327" i="4" s="1"/>
  <c r="Z6" i="6"/>
  <c r="Z8" s="1"/>
  <c r="Z10" s="1"/>
  <c r="Z12" s="1"/>
  <c r="Z14" s="1"/>
  <c r="Z16" s="1"/>
  <c r="Z18" s="1"/>
  <c r="Z20" s="1"/>
  <c r="Z22" s="1"/>
  <c r="Z24" s="1"/>
  <c r="Z26" s="1"/>
  <c r="Z28" s="1"/>
  <c r="Z30" s="1"/>
  <c r="Z32" s="1"/>
  <c r="Z34" s="1"/>
  <c r="Z36" s="1"/>
  <c r="Z38" s="1"/>
  <c r="Z40" s="1"/>
  <c r="Z42" s="1"/>
  <c r="Z44" s="1"/>
  <c r="Z46" s="1"/>
  <c r="Z48" s="1"/>
  <c r="Z50" s="1"/>
  <c r="Z52" s="1"/>
  <c r="Z54" s="1"/>
  <c r="Z56" s="1"/>
  <c r="Z58" s="1"/>
  <c r="Z60" s="1"/>
  <c r="Z62" s="1"/>
  <c r="Z64" s="1"/>
  <c r="Z66" s="1"/>
  <c r="Z68" s="1"/>
  <c r="Z70" s="1"/>
  <c r="Z72" s="1"/>
  <c r="Z74" s="1"/>
  <c r="Z76" s="1"/>
  <c r="Z78" s="1"/>
  <c r="Z80" s="1"/>
  <c r="Z82" s="1"/>
  <c r="Z84" s="1"/>
  <c r="Z86" s="1"/>
  <c r="Z88" s="1"/>
  <c r="Z90" s="1"/>
  <c r="Z92" s="1"/>
  <c r="Z94" s="1"/>
  <c r="Z96" s="1"/>
  <c r="Z98" s="1"/>
  <c r="Z100" s="1"/>
  <c r="Z102" s="1"/>
  <c r="Z104" s="1"/>
  <c r="Z106" s="1"/>
  <c r="Z108" s="1"/>
  <c r="Z110" s="1"/>
  <c r="Z112" s="1"/>
  <c r="Z114" s="1"/>
  <c r="Z116" s="1"/>
  <c r="Z118" s="1"/>
  <c r="Z120" s="1"/>
  <c r="Z122" s="1"/>
  <c r="Z124" s="1"/>
  <c r="Z126" s="1"/>
  <c r="Z128" s="1"/>
  <c r="Z130" s="1"/>
  <c r="Z132" s="1"/>
  <c r="Z134" s="1"/>
  <c r="Z136" s="1"/>
  <c r="Z138" s="1"/>
  <c r="Z140" s="1"/>
  <c r="Z142" s="1"/>
  <c r="Z144" s="1"/>
  <c r="Z146" s="1"/>
  <c r="Z148" s="1"/>
  <c r="Z150" s="1"/>
  <c r="Z152" s="1"/>
  <c r="Z154" s="1"/>
  <c r="Z156" s="1"/>
  <c r="Z158" s="1"/>
  <c r="Z160" s="1"/>
  <c r="Z162" s="1"/>
  <c r="AD5"/>
  <c r="BE326" i="4" s="1"/>
  <c r="AD4" i="6"/>
  <c r="BE325" i="4" s="1"/>
  <c r="S163" i="6"/>
  <c r="BE324" i="4" s="1"/>
  <c r="S162" i="6"/>
  <c r="BE323" i="4" s="1"/>
  <c r="N162" i="6"/>
  <c r="BD323" i="4" s="1"/>
  <c r="L162" i="6"/>
  <c r="BB323" i="4" s="1"/>
  <c r="S161" i="6"/>
  <c r="BE322" i="4" s="1"/>
  <c r="S160" i="6"/>
  <c r="BE321" i="4" s="1"/>
  <c r="N160" i="6"/>
  <c r="BD321" i="4" s="1"/>
  <c r="L160" i="6"/>
  <c r="BB321" i="4" s="1"/>
  <c r="S159" i="6"/>
  <c r="BE320" i="4" s="1"/>
  <c r="S158" i="6"/>
  <c r="BE319" i="4" s="1"/>
  <c r="N158" i="6"/>
  <c r="BD319" i="4" s="1"/>
  <c r="L158" i="6"/>
  <c r="BB319" i="4" s="1"/>
  <c r="S157" i="6"/>
  <c r="BE318" i="4" s="1"/>
  <c r="S156" i="6"/>
  <c r="BE317" i="4" s="1"/>
  <c r="N156" i="6"/>
  <c r="BD317" i="4" s="1"/>
  <c r="L156" i="6"/>
  <c r="BB317" i="4" s="1"/>
  <c r="S155" i="6"/>
  <c r="BE316" i="4" s="1"/>
  <c r="S154" i="6"/>
  <c r="BE315" i="4" s="1"/>
  <c r="N154" i="6"/>
  <c r="BD315" i="4" s="1"/>
  <c r="L154" i="6"/>
  <c r="BB315" i="4" s="1"/>
  <c r="S153" i="6"/>
  <c r="BE314" i="4" s="1"/>
  <c r="S152" i="6"/>
  <c r="BE313" i="4" s="1"/>
  <c r="N152" i="6"/>
  <c r="BD313" i="4" s="1"/>
  <c r="L152" i="6"/>
  <c r="BB313" i="4" s="1"/>
  <c r="S151" i="6"/>
  <c r="BE312" i="4" s="1"/>
  <c r="S150" i="6"/>
  <c r="BE311" i="4" s="1"/>
  <c r="N150" i="6"/>
  <c r="BD311" i="4" s="1"/>
  <c r="L150" i="6"/>
  <c r="BB311" i="4" s="1"/>
  <c r="S149" i="6"/>
  <c r="BE310" i="4" s="1"/>
  <c r="S148" i="6"/>
  <c r="BE309" i="4" s="1"/>
  <c r="N148" i="6"/>
  <c r="BD309" i="4" s="1"/>
  <c r="L148" i="6"/>
  <c r="BB309" i="4" s="1"/>
  <c r="S147" i="6"/>
  <c r="BE308" i="4" s="1"/>
  <c r="S146" i="6"/>
  <c r="BE307" i="4" s="1"/>
  <c r="N146" i="6"/>
  <c r="BD307" i="4" s="1"/>
  <c r="L146" i="6"/>
  <c r="BB307" i="4" s="1"/>
  <c r="S145" i="6"/>
  <c r="BE306" i="4" s="1"/>
  <c r="S144" i="6"/>
  <c r="N144"/>
  <c r="BD305" i="4" s="1"/>
  <c r="L144" i="6"/>
  <c r="BB305" i="4" s="1"/>
  <c r="S143" i="6"/>
  <c r="BE304" i="4" s="1"/>
  <c r="S142" i="6"/>
  <c r="BE303" i="4" s="1"/>
  <c r="N142" i="6"/>
  <c r="BD303" i="4" s="1"/>
  <c r="L142" i="6"/>
  <c r="BB303" i="4" s="1"/>
  <c r="S141" i="6"/>
  <c r="BE302" i="4" s="1"/>
  <c r="S140" i="6"/>
  <c r="BE301" i="4" s="1"/>
  <c r="N140" i="6"/>
  <c r="BD301" i="4" s="1"/>
  <c r="L140" i="6"/>
  <c r="BB301" i="4" s="1"/>
  <c r="S139" i="6"/>
  <c r="S138"/>
  <c r="BE299" i="4" s="1"/>
  <c r="N138" i="6"/>
  <c r="BD299" i="4" s="1"/>
  <c r="L138" i="6"/>
  <c r="BB299" i="4" s="1"/>
  <c r="S137" i="6"/>
  <c r="BE298" i="4" s="1"/>
  <c r="S136" i="6"/>
  <c r="BE297" i="4" s="1"/>
  <c r="N136" i="6"/>
  <c r="BD297" i="4" s="1"/>
  <c r="L136" i="6"/>
  <c r="BB297" i="4" s="1"/>
  <c r="S135" i="6"/>
  <c r="S134"/>
  <c r="BE295" i="4" s="1"/>
  <c r="N134" i="6"/>
  <c r="BD295" i="4" s="1"/>
  <c r="L134" i="6"/>
  <c r="BB295" i="4" s="1"/>
  <c r="S133" i="6"/>
  <c r="BE294" i="4" s="1"/>
  <c r="S132" i="6"/>
  <c r="BE293" i="4" s="1"/>
  <c r="N132" i="6"/>
  <c r="BD293" i="4" s="1"/>
  <c r="L132" i="6"/>
  <c r="BB293" i="4" s="1"/>
  <c r="S131" i="6"/>
  <c r="S130"/>
  <c r="BE291" i="4" s="1"/>
  <c r="N130" i="6"/>
  <c r="BD291" i="4" s="1"/>
  <c r="L130" i="6"/>
  <c r="BB291" i="4" s="1"/>
  <c r="S129" i="6"/>
  <c r="BE290" i="4" s="1"/>
  <c r="S128" i="6"/>
  <c r="BE289" i="4" s="1"/>
  <c r="N128" i="6"/>
  <c r="BD289" i="4" s="1"/>
  <c r="L128" i="6"/>
  <c r="BB289" i="4" s="1"/>
  <c r="S127" i="6"/>
  <c r="BE288" i="4" s="1"/>
  <c r="S126" i="6"/>
  <c r="BE287" i="4" s="1"/>
  <c r="N126" i="6"/>
  <c r="BD287" i="4" s="1"/>
  <c r="L126" i="6"/>
  <c r="BB287" i="4" s="1"/>
  <c r="S125" i="6"/>
  <c r="BE286" i="4" s="1"/>
  <c r="S124" i="6"/>
  <c r="BE285" i="4" s="1"/>
  <c r="N124" i="6"/>
  <c r="BD285" i="4" s="1"/>
  <c r="L124" i="6"/>
  <c r="BB285" i="4" s="1"/>
  <c r="S123" i="6"/>
  <c r="BE284" i="4" s="1"/>
  <c r="S122" i="6"/>
  <c r="BE283" i="4" s="1"/>
  <c r="N122" i="6"/>
  <c r="BD283" i="4" s="1"/>
  <c r="L122" i="6"/>
  <c r="BB283" i="4" s="1"/>
  <c r="S121" i="6"/>
  <c r="BE282" i="4" s="1"/>
  <c r="S120" i="6"/>
  <c r="BE281" i="4" s="1"/>
  <c r="N120" i="6"/>
  <c r="BD281" i="4" s="1"/>
  <c r="L120" i="6"/>
  <c r="BB281" i="4" s="1"/>
  <c r="S119" i="6"/>
  <c r="BE280" i="4" s="1"/>
  <c r="S118" i="6"/>
  <c r="BE279" i="4" s="1"/>
  <c r="N118" i="6"/>
  <c r="BD279" i="4" s="1"/>
  <c r="L118" i="6"/>
  <c r="BB279" i="4" s="1"/>
  <c r="S117" i="6"/>
  <c r="BE278" i="4" s="1"/>
  <c r="S116" i="6"/>
  <c r="BE277" i="4" s="1"/>
  <c r="N116" i="6"/>
  <c r="BD277" i="4" s="1"/>
  <c r="L116" i="6"/>
  <c r="BB277" i="4" s="1"/>
  <c r="S115" i="6"/>
  <c r="BE276" i="4" s="1"/>
  <c r="S114" i="6"/>
  <c r="BE275" i="4" s="1"/>
  <c r="N114" i="6"/>
  <c r="BD275" i="4" s="1"/>
  <c r="L114" i="6"/>
  <c r="BB275" i="4" s="1"/>
  <c r="S113" i="6"/>
  <c r="BE274" i="4" s="1"/>
  <c r="S112" i="6"/>
  <c r="N112"/>
  <c r="BD273" i="4" s="1"/>
  <c r="L112" i="6"/>
  <c r="BB273" i="4" s="1"/>
  <c r="S111" i="6"/>
  <c r="S110"/>
  <c r="BE271" i="4" s="1"/>
  <c r="N110" i="6"/>
  <c r="BD271" i="4" s="1"/>
  <c r="L110" i="6"/>
  <c r="BB271" i="4" s="1"/>
  <c r="S109" i="6"/>
  <c r="BE270" i="4" s="1"/>
  <c r="S108" i="6"/>
  <c r="BE269" i="4" s="1"/>
  <c r="N108" i="6"/>
  <c r="BD269" i="4" s="1"/>
  <c r="L108" i="6"/>
  <c r="BB269" i="4" s="1"/>
  <c r="S107" i="6"/>
  <c r="BE268" i="4" s="1"/>
  <c r="S106" i="6"/>
  <c r="BE267" i="4" s="1"/>
  <c r="N106" i="6"/>
  <c r="BD267" i="4" s="1"/>
  <c r="L106" i="6"/>
  <c r="BB267" i="4" s="1"/>
  <c r="S105" i="6"/>
  <c r="BE266" i="4" s="1"/>
  <c r="S104" i="6"/>
  <c r="BE265" i="4" s="1"/>
  <c r="N104" i="6"/>
  <c r="BD265" i="4" s="1"/>
  <c r="L104" i="6"/>
  <c r="BB265" i="4" s="1"/>
  <c r="S103" i="6"/>
  <c r="S102"/>
  <c r="BE263" i="4" s="1"/>
  <c r="N102" i="6"/>
  <c r="BD263" i="4" s="1"/>
  <c r="L102" i="6"/>
  <c r="BB263" i="4" s="1"/>
  <c r="S101" i="6"/>
  <c r="BE262" i="4" s="1"/>
  <c r="S100" i="6"/>
  <c r="BE261" i="4" s="1"/>
  <c r="N100" i="6"/>
  <c r="BD261" i="4" s="1"/>
  <c r="L100" i="6"/>
  <c r="BB261" i="4" s="1"/>
  <c r="S99" i="6"/>
  <c r="S98"/>
  <c r="BE259" i="4" s="1"/>
  <c r="N98" i="6"/>
  <c r="BD259" i="4" s="1"/>
  <c r="L98" i="6"/>
  <c r="BB259" i="4" s="1"/>
  <c r="S97" i="6"/>
  <c r="BE258" i="4" s="1"/>
  <c r="S96" i="6"/>
  <c r="BE257" i="4" s="1"/>
  <c r="N96" i="6"/>
  <c r="BD257" i="4" s="1"/>
  <c r="L96" i="6"/>
  <c r="BB257" i="4" s="1"/>
  <c r="S95" i="6"/>
  <c r="S94"/>
  <c r="BE255" i="4" s="1"/>
  <c r="N94" i="6"/>
  <c r="BD255" i="4" s="1"/>
  <c r="L94" i="6"/>
  <c r="BB255" i="4" s="1"/>
  <c r="S93" i="6"/>
  <c r="BE254" i="4" s="1"/>
  <c r="S92" i="6"/>
  <c r="BE253" i="4" s="1"/>
  <c r="N92" i="6"/>
  <c r="BD253" i="4" s="1"/>
  <c r="L92" i="6"/>
  <c r="BB253" i="4" s="1"/>
  <c r="S91" i="6"/>
  <c r="S90"/>
  <c r="BE251" i="4" s="1"/>
  <c r="N90" i="6"/>
  <c r="BD251" i="4" s="1"/>
  <c r="L90" i="6"/>
  <c r="BB251" i="4" s="1"/>
  <c r="S89" i="6"/>
  <c r="BE250" i="4" s="1"/>
  <c r="S88" i="6"/>
  <c r="BE249" i="4" s="1"/>
  <c r="N88" i="6"/>
  <c r="BD249" i="4" s="1"/>
  <c r="L88" i="6"/>
  <c r="BB249" i="4" s="1"/>
  <c r="S87" i="6"/>
  <c r="BE248" i="4" s="1"/>
  <c r="S86" i="6"/>
  <c r="BE247" i="4" s="1"/>
  <c r="N86" i="6"/>
  <c r="BD247" i="4" s="1"/>
  <c r="L86" i="6"/>
  <c r="BB247" i="4" s="1"/>
  <c r="S85" i="6"/>
  <c r="BE246" i="4" s="1"/>
  <c r="S84" i="6"/>
  <c r="BE245" i="4" s="1"/>
  <c r="N84" i="6"/>
  <c r="BD245" i="4" s="1"/>
  <c r="L84" i="6"/>
  <c r="BB245" i="4" s="1"/>
  <c r="S83" i="6"/>
  <c r="BE244" i="4" s="1"/>
  <c r="S82" i="6"/>
  <c r="BE243" i="4" s="1"/>
  <c r="N82" i="6"/>
  <c r="BD243" i="4" s="1"/>
  <c r="L82" i="6"/>
  <c r="BB243" i="4" s="1"/>
  <c r="S81" i="6"/>
  <c r="BE242" i="4" s="1"/>
  <c r="S80" i="6"/>
  <c r="N80"/>
  <c r="BD241" i="4" s="1"/>
  <c r="L80" i="6"/>
  <c r="BB241" i="4" s="1"/>
  <c r="S79" i="6"/>
  <c r="BE240" i="4" s="1"/>
  <c r="S78" i="6"/>
  <c r="BE239" i="4" s="1"/>
  <c r="N78" i="6"/>
  <c r="BD239" i="4" s="1"/>
  <c r="L78" i="6"/>
  <c r="BB239" i="4" s="1"/>
  <c r="S77" i="6"/>
  <c r="BE238" i="4" s="1"/>
  <c r="S76" i="6"/>
  <c r="BE237" i="4" s="1"/>
  <c r="N76" i="6"/>
  <c r="BD237" i="4" s="1"/>
  <c r="L76" i="6"/>
  <c r="BB237" i="4" s="1"/>
  <c r="S75" i="6"/>
  <c r="BE236" i="4" s="1"/>
  <c r="S74" i="6"/>
  <c r="BE235" i="4" s="1"/>
  <c r="N74" i="6"/>
  <c r="BD235" i="4" s="1"/>
  <c r="L74" i="6"/>
  <c r="BB235" i="4" s="1"/>
  <c r="S73" i="6"/>
  <c r="BE234" i="4" s="1"/>
  <c r="S72" i="6"/>
  <c r="BE233" i="4" s="1"/>
  <c r="N72" i="6"/>
  <c r="BD233" i="4" s="1"/>
  <c r="L72" i="6"/>
  <c r="BB233" i="4" s="1"/>
  <c r="S71" i="6"/>
  <c r="BE232" i="4" s="1"/>
  <c r="S70" i="6"/>
  <c r="BE231" i="4" s="1"/>
  <c r="N70" i="6"/>
  <c r="BD231" i="4" s="1"/>
  <c r="L70" i="6"/>
  <c r="BB231" i="4" s="1"/>
  <c r="S69" i="6"/>
  <c r="BE230" i="4" s="1"/>
  <c r="S68" i="6"/>
  <c r="BE229" i="4" s="1"/>
  <c r="N68" i="6"/>
  <c r="BD229" i="4" s="1"/>
  <c r="L68" i="6"/>
  <c r="BB229" i="4" s="1"/>
  <c r="S67" i="6"/>
  <c r="S66"/>
  <c r="BE227" i="4" s="1"/>
  <c r="N66" i="6"/>
  <c r="BD227" i="4" s="1"/>
  <c r="L66" i="6"/>
  <c r="BB227" i="4" s="1"/>
  <c r="S65" i="6"/>
  <c r="BE226" i="4" s="1"/>
  <c r="S64" i="6"/>
  <c r="BE225" i="4" s="1"/>
  <c r="N64" i="6"/>
  <c r="BD225" i="4" s="1"/>
  <c r="L64" i="6"/>
  <c r="BB225" i="4" s="1"/>
  <c r="S63" i="6"/>
  <c r="S62"/>
  <c r="BE223" i="4" s="1"/>
  <c r="N62" i="6"/>
  <c r="BD223" i="4" s="1"/>
  <c r="L62" i="6"/>
  <c r="BB223" i="4" s="1"/>
  <c r="S61" i="6"/>
  <c r="BE222" i="4" s="1"/>
  <c r="S60" i="6"/>
  <c r="BE221" i="4" s="1"/>
  <c r="N60" i="6"/>
  <c r="BD221" i="4" s="1"/>
  <c r="L60" i="6"/>
  <c r="BB221" i="4" s="1"/>
  <c r="S59" i="6"/>
  <c r="S58"/>
  <c r="BE219" i="4" s="1"/>
  <c r="N58" i="6"/>
  <c r="BD219" i="4" s="1"/>
  <c r="L58" i="6"/>
  <c r="BB219" i="4" s="1"/>
  <c r="S57" i="6"/>
  <c r="BE218" i="4" s="1"/>
  <c r="S56" i="6"/>
  <c r="BE217" i="4" s="1"/>
  <c r="S55" i="6"/>
  <c r="S54"/>
  <c r="BE215" i="4" s="1"/>
  <c r="S53" i="6"/>
  <c r="S52"/>
  <c r="BE213" i="4" s="1"/>
  <c r="S51" i="6"/>
  <c r="BE212" i="4" s="1"/>
  <c r="S50" i="6"/>
  <c r="BE211" i="4" s="1"/>
  <c r="S49" i="6"/>
  <c r="BE210" i="4" s="1"/>
  <c r="S48" i="6"/>
  <c r="BE209" i="4" s="1"/>
  <c r="S47" i="6"/>
  <c r="BE208" i="4" s="1"/>
  <c r="S46" i="6"/>
  <c r="BE207" i="4" s="1"/>
  <c r="S45" i="6"/>
  <c r="BE206" i="4" s="1"/>
  <c r="S44" i="6"/>
  <c r="BE205" i="4" s="1"/>
  <c r="S43" i="6"/>
  <c r="BE204" i="4" s="1"/>
  <c r="S42" i="6"/>
  <c r="BE203" i="4" s="1"/>
  <c r="N42" i="6"/>
  <c r="BD203" i="4" s="1"/>
  <c r="S41" i="6"/>
  <c r="BE202" i="4" s="1"/>
  <c r="S40" i="6"/>
  <c r="S39"/>
  <c r="BE200" i="4" s="1"/>
  <c r="S38" i="6"/>
  <c r="BE199" i="4" s="1"/>
  <c r="N38" i="6"/>
  <c r="BD199" i="4" s="1"/>
  <c r="S37" i="6"/>
  <c r="BE198" i="4" s="1"/>
  <c r="S36" i="6"/>
  <c r="BE197" i="4" s="1"/>
  <c r="N36" i="6"/>
  <c r="S35"/>
  <c r="BE196" i="4" s="1"/>
  <c r="S34" i="6"/>
  <c r="BE195" i="4" s="1"/>
  <c r="S33" i="6"/>
  <c r="BE194" i="4" s="1"/>
  <c r="S32" i="6"/>
  <c r="BE193" i="4" s="1"/>
  <c r="N32" i="6"/>
  <c r="S31"/>
  <c r="BE192" i="4" s="1"/>
  <c r="S30" i="6"/>
  <c r="BE191" i="4" s="1"/>
  <c r="N30" i="6"/>
  <c r="S29"/>
  <c r="S28"/>
  <c r="BE189" i="4" s="1"/>
  <c r="S27" i="6"/>
  <c r="BE188" i="4" s="1"/>
  <c r="S26" i="6"/>
  <c r="BE187" i="4" s="1"/>
  <c r="S25" i="6"/>
  <c r="BE186" i="4" s="1"/>
  <c r="S24" i="6"/>
  <c r="BE185" i="4" s="1"/>
  <c r="S23" i="6"/>
  <c r="BE184" i="4" s="1"/>
  <c r="S22" i="6"/>
  <c r="BE183" i="4" s="1"/>
  <c r="N22" i="6"/>
  <c r="S21"/>
  <c r="BE182" i="4" s="1"/>
  <c r="S20" i="6"/>
  <c r="S19"/>
  <c r="BE180" i="4" s="1"/>
  <c r="S18" i="6"/>
  <c r="BE179" i="4" s="1"/>
  <c r="S17" i="6"/>
  <c r="BE178" i="4" s="1"/>
  <c r="S16" i="6"/>
  <c r="BE177" i="4" s="1"/>
  <c r="S15" i="6"/>
  <c r="BE176" i="4" s="1"/>
  <c r="S14" i="6"/>
  <c r="BE175" i="4" s="1"/>
  <c r="S13" i="6"/>
  <c r="BE174" i="4" s="1"/>
  <c r="S12" i="6"/>
  <c r="BE173" i="4" s="1"/>
  <c r="S11" i="6"/>
  <c r="BE172" i="4" s="1"/>
  <c r="S10" i="6"/>
  <c r="BE171" i="4" s="1"/>
  <c r="S9" i="6"/>
  <c r="BE170" i="4" s="1"/>
  <c r="S8" i="6"/>
  <c r="BE169" i="4" s="1"/>
  <c r="S7" i="6"/>
  <c r="BE168" i="4" s="1"/>
  <c r="O7" i="6"/>
  <c r="O9" s="1"/>
  <c r="O11" s="1"/>
  <c r="O13" s="1"/>
  <c r="O15" s="1"/>
  <c r="O17" s="1"/>
  <c r="O19" s="1"/>
  <c r="O21" s="1"/>
  <c r="O23" s="1"/>
  <c r="O25" s="1"/>
  <c r="O27" s="1"/>
  <c r="O29" s="1"/>
  <c r="O31" s="1"/>
  <c r="O33" s="1"/>
  <c r="O35" s="1"/>
  <c r="O37" s="1"/>
  <c r="O39" s="1"/>
  <c r="O41" s="1"/>
  <c r="O43" s="1"/>
  <c r="O45" s="1"/>
  <c r="O47" s="1"/>
  <c r="O49" s="1"/>
  <c r="O51" s="1"/>
  <c r="O53" s="1"/>
  <c r="O55" s="1"/>
  <c r="O57" s="1"/>
  <c r="O59" s="1"/>
  <c r="O61" s="1"/>
  <c r="O63" s="1"/>
  <c r="O65" s="1"/>
  <c r="O67" s="1"/>
  <c r="O69" s="1"/>
  <c r="O71" s="1"/>
  <c r="O73" s="1"/>
  <c r="O75" s="1"/>
  <c r="O77" s="1"/>
  <c r="O79" s="1"/>
  <c r="O81" s="1"/>
  <c r="O83" s="1"/>
  <c r="O85" s="1"/>
  <c r="O87" s="1"/>
  <c r="O89" s="1"/>
  <c r="O91" s="1"/>
  <c r="O93" s="1"/>
  <c r="O95" s="1"/>
  <c r="O97" s="1"/>
  <c r="O99" s="1"/>
  <c r="O101" s="1"/>
  <c r="O103" s="1"/>
  <c r="O105" s="1"/>
  <c r="O107" s="1"/>
  <c r="O109" s="1"/>
  <c r="O111" s="1"/>
  <c r="O113" s="1"/>
  <c r="O115" s="1"/>
  <c r="O117" s="1"/>
  <c r="O119" s="1"/>
  <c r="O121" s="1"/>
  <c r="O123" s="1"/>
  <c r="O125" s="1"/>
  <c r="O127" s="1"/>
  <c r="O129" s="1"/>
  <c r="O131" s="1"/>
  <c r="O133" s="1"/>
  <c r="O135" s="1"/>
  <c r="O137" s="1"/>
  <c r="O139" s="1"/>
  <c r="O141" s="1"/>
  <c r="O143" s="1"/>
  <c r="O145" s="1"/>
  <c r="O147" s="1"/>
  <c r="O149" s="1"/>
  <c r="O151" s="1"/>
  <c r="O153" s="1"/>
  <c r="O155" s="1"/>
  <c r="O157" s="1"/>
  <c r="O159" s="1"/>
  <c r="O161" s="1"/>
  <c r="O163" s="1"/>
  <c r="S6"/>
  <c r="BE167" i="4" s="1"/>
  <c r="O6" i="6"/>
  <c r="O8" s="1"/>
  <c r="O10" s="1"/>
  <c r="O12" s="1"/>
  <c r="O14" s="1"/>
  <c r="O16" s="1"/>
  <c r="O18" s="1"/>
  <c r="O20" s="1"/>
  <c r="O22" s="1"/>
  <c r="O24" s="1"/>
  <c r="O26" s="1"/>
  <c r="O28" s="1"/>
  <c r="O30" s="1"/>
  <c r="O32" s="1"/>
  <c r="O34" s="1"/>
  <c r="O36" s="1"/>
  <c r="O38" s="1"/>
  <c r="O40" s="1"/>
  <c r="O42" s="1"/>
  <c r="O44" s="1"/>
  <c r="O46" s="1"/>
  <c r="O48" s="1"/>
  <c r="O50" s="1"/>
  <c r="O52" s="1"/>
  <c r="O54" s="1"/>
  <c r="O56" s="1"/>
  <c r="O58" s="1"/>
  <c r="O60" s="1"/>
  <c r="O62" s="1"/>
  <c r="O64" s="1"/>
  <c r="O66" s="1"/>
  <c r="O68" s="1"/>
  <c r="O70" s="1"/>
  <c r="O72" s="1"/>
  <c r="O74" s="1"/>
  <c r="O76" s="1"/>
  <c r="O78" s="1"/>
  <c r="O80" s="1"/>
  <c r="O82" s="1"/>
  <c r="O84" s="1"/>
  <c r="O86" s="1"/>
  <c r="O88" s="1"/>
  <c r="O90" s="1"/>
  <c r="O92" s="1"/>
  <c r="O94" s="1"/>
  <c r="O96" s="1"/>
  <c r="O98" s="1"/>
  <c r="O100" s="1"/>
  <c r="O102" s="1"/>
  <c r="O104" s="1"/>
  <c r="O106" s="1"/>
  <c r="O108" s="1"/>
  <c r="O110" s="1"/>
  <c r="O112" s="1"/>
  <c r="O114" s="1"/>
  <c r="O116" s="1"/>
  <c r="O118" s="1"/>
  <c r="O120" s="1"/>
  <c r="O122" s="1"/>
  <c r="O124" s="1"/>
  <c r="O126" s="1"/>
  <c r="O128" s="1"/>
  <c r="O130" s="1"/>
  <c r="O132" s="1"/>
  <c r="O134" s="1"/>
  <c r="O136" s="1"/>
  <c r="O138" s="1"/>
  <c r="O140" s="1"/>
  <c r="O142" s="1"/>
  <c r="O144" s="1"/>
  <c r="O146" s="1"/>
  <c r="O148" s="1"/>
  <c r="O150" s="1"/>
  <c r="O152" s="1"/>
  <c r="O154" s="1"/>
  <c r="O156" s="1"/>
  <c r="O158" s="1"/>
  <c r="O160" s="1"/>
  <c r="O162" s="1"/>
  <c r="S5"/>
  <c r="BE166" i="4" s="1"/>
  <c r="S4" i="6"/>
  <c r="BE165" i="4" s="1"/>
  <c r="E56" i="1"/>
  <c r="E56" i="4" s="1"/>
  <c r="E57" i="1"/>
  <c r="E57" i="4" s="1"/>
  <c r="E58" i="1"/>
  <c r="E59"/>
  <c r="E60"/>
  <c r="E60" i="4" s="1"/>
  <c r="E61" i="1"/>
  <c r="E61" i="4" s="1"/>
  <c r="E62" i="1"/>
  <c r="E62" i="4" s="1"/>
  <c r="E63" i="1"/>
  <c r="E63" i="4" s="1"/>
  <c r="E64" i="1"/>
  <c r="E64" i="4" s="1"/>
  <c r="E65" i="1"/>
  <c r="E65" i="4" s="1"/>
  <c r="E66" i="1"/>
  <c r="E67"/>
  <c r="E68"/>
  <c r="E68" i="4" s="1"/>
  <c r="E69" i="1"/>
  <c r="E69" i="4" s="1"/>
  <c r="E70" i="1"/>
  <c r="E70" i="4" s="1"/>
  <c r="E71" i="1"/>
  <c r="E71" i="4" s="1"/>
  <c r="E72" i="1"/>
  <c r="E72" i="4" s="1"/>
  <c r="E73" i="1"/>
  <c r="C73"/>
  <c r="C73" i="4" s="1"/>
  <c r="C72" i="1"/>
  <c r="C72" i="4" s="1"/>
  <c r="C58" i="1"/>
  <c r="C59"/>
  <c r="C59" i="4" s="1"/>
  <c r="C60" i="1"/>
  <c r="C60" i="4" s="1"/>
  <c r="C61" i="1"/>
  <c r="C61" i="4" s="1"/>
  <c r="C62" i="1"/>
  <c r="C62" i="4" s="1"/>
  <c r="C63" i="1"/>
  <c r="C63" i="4" s="1"/>
  <c r="C64" i="1"/>
  <c r="C64" i="4" s="1"/>
  <c r="C65" i="1"/>
  <c r="C65" i="4" s="1"/>
  <c r="C66" i="1"/>
  <c r="C67"/>
  <c r="C67" i="4" s="1"/>
  <c r="C68" i="1"/>
  <c r="C68" i="4" s="1"/>
  <c r="C69" i="1"/>
  <c r="C69" i="4" s="1"/>
  <c r="C70" i="1"/>
  <c r="C70" i="4" s="1"/>
  <c r="C71" i="1"/>
  <c r="C71" i="4" s="1"/>
  <c r="C57" i="1"/>
  <c r="C56"/>
  <c r="C56" i="4" s="1"/>
  <c r="S22" i="7"/>
  <c r="R22"/>
  <c r="S20"/>
  <c r="R20"/>
  <c r="S18"/>
  <c r="R18"/>
  <c r="S16"/>
  <c r="R16"/>
  <c r="S14"/>
  <c r="R14"/>
  <c r="S12"/>
  <c r="R12"/>
  <c r="S10"/>
  <c r="R10"/>
  <c r="S8"/>
  <c r="R8"/>
  <c r="S48"/>
  <c r="R48"/>
  <c r="S46"/>
  <c r="R46"/>
  <c r="S44"/>
  <c r="R44"/>
  <c r="S42"/>
  <c r="R42"/>
  <c r="S40"/>
  <c r="R40"/>
  <c r="S38"/>
  <c r="R38"/>
  <c r="S36"/>
  <c r="R36"/>
  <c r="S74"/>
  <c r="R74"/>
  <c r="S72"/>
  <c r="R72"/>
  <c r="S70"/>
  <c r="R70"/>
  <c r="S68"/>
  <c r="R68"/>
  <c r="S66"/>
  <c r="R66"/>
  <c r="I64"/>
  <c r="I66"/>
  <c r="I68"/>
  <c r="I70"/>
  <c r="I72"/>
  <c r="I74"/>
  <c r="I40"/>
  <c r="I42"/>
  <c r="I44"/>
  <c r="I46"/>
  <c r="I48"/>
  <c r="H74"/>
  <c r="H72"/>
  <c r="H70"/>
  <c r="H68"/>
  <c r="H66"/>
  <c r="H64"/>
  <c r="H48"/>
  <c r="H46"/>
  <c r="H44"/>
  <c r="H42"/>
  <c r="H40"/>
  <c r="I20"/>
  <c r="I22"/>
  <c r="H20"/>
  <c r="H22"/>
  <c r="N76"/>
  <c r="CU38" i="4"/>
  <c r="Q22" i="7"/>
  <c r="Q20"/>
  <c r="Q18"/>
  <c r="Q16"/>
  <c r="Q14"/>
  <c r="Q12"/>
  <c r="Q10"/>
  <c r="Q8"/>
  <c r="Q48"/>
  <c r="Q46"/>
  <c r="Q44"/>
  <c r="Q42"/>
  <c r="Q40"/>
  <c r="Q38"/>
  <c r="Q36"/>
  <c r="Q74"/>
  <c r="Q72"/>
  <c r="Q70"/>
  <c r="Q68"/>
  <c r="Q66"/>
  <c r="G74"/>
  <c r="G72"/>
  <c r="G70"/>
  <c r="G68"/>
  <c r="G66"/>
  <c r="G64"/>
  <c r="G48"/>
  <c r="G46"/>
  <c r="G44"/>
  <c r="G42"/>
  <c r="G40"/>
  <c r="G20"/>
  <c r="G22"/>
  <c r="CT74" i="4"/>
  <c r="CS74"/>
  <c r="CV74" s="1"/>
  <c r="CT72"/>
  <c r="CS72"/>
  <c r="CV72" s="1"/>
  <c r="CT70"/>
  <c r="CS70"/>
  <c r="CV70" s="1"/>
  <c r="CT68"/>
  <c r="CS68"/>
  <c r="CV68" s="1"/>
  <c r="CT66"/>
  <c r="CS66"/>
  <c r="CV66" s="1"/>
  <c r="CT64"/>
  <c r="CS64"/>
  <c r="CT62"/>
  <c r="CS62"/>
  <c r="CT60"/>
  <c r="CS60"/>
  <c r="CT58"/>
  <c r="CS58"/>
  <c r="CT56"/>
  <c r="CS56"/>
  <c r="CU55"/>
  <c r="CR55"/>
  <c r="CU54"/>
  <c r="CR54"/>
  <c r="CU53"/>
  <c r="CR53"/>
  <c r="CT48"/>
  <c r="CS48"/>
  <c r="CV48" s="1"/>
  <c r="CT46"/>
  <c r="CS46"/>
  <c r="CV46" s="1"/>
  <c r="CT44"/>
  <c r="CS44"/>
  <c r="CV44" s="1"/>
  <c r="CT42"/>
  <c r="CS42"/>
  <c r="CV42" s="1"/>
  <c r="CT40"/>
  <c r="CS40"/>
  <c r="CV40" s="1"/>
  <c r="CQ40"/>
  <c r="CT38"/>
  <c r="CS38"/>
  <c r="CV38" s="1"/>
  <c r="CT36"/>
  <c r="CS36"/>
  <c r="CV36" s="1"/>
  <c r="CT34"/>
  <c r="CS34"/>
  <c r="CT32"/>
  <c r="CS32"/>
  <c r="CT30"/>
  <c r="CS30"/>
  <c r="CQ30" s="1"/>
  <c r="CU29"/>
  <c r="CR29"/>
  <c r="CU28"/>
  <c r="CR28"/>
  <c r="CU27"/>
  <c r="CR27"/>
  <c r="CT22"/>
  <c r="CS22"/>
  <c r="CQ22" s="1"/>
  <c r="CT20"/>
  <c r="CS20"/>
  <c r="CQ20" s="1"/>
  <c r="CT18"/>
  <c r="CS18"/>
  <c r="CQ18" s="1"/>
  <c r="CT16"/>
  <c r="CS16"/>
  <c r="CQ16" s="1"/>
  <c r="CT14"/>
  <c r="CS14"/>
  <c r="CQ14" s="1"/>
  <c r="CT12"/>
  <c r="CS12"/>
  <c r="CQ12" s="1"/>
  <c r="CT10"/>
  <c r="CS10"/>
  <c r="CQ10" s="1"/>
  <c r="CT8"/>
  <c r="CS8"/>
  <c r="CQ8" s="1"/>
  <c r="CT6"/>
  <c r="CS6"/>
  <c r="CT4"/>
  <c r="CS4"/>
  <c r="CQ4" s="1"/>
  <c r="CU3"/>
  <c r="CR3"/>
  <c r="CU2"/>
  <c r="CR2"/>
  <c r="CU1"/>
  <c r="CR1"/>
  <c r="CJ74"/>
  <c r="CI74"/>
  <c r="CM74" s="1"/>
  <c r="CJ72"/>
  <c r="CI72"/>
  <c r="CM72" s="1"/>
  <c r="CJ70"/>
  <c r="CI70"/>
  <c r="CM70" s="1"/>
  <c r="CJ68"/>
  <c r="CI68"/>
  <c r="CM68" s="1"/>
  <c r="CJ66"/>
  <c r="CI66"/>
  <c r="CM66" s="1"/>
  <c r="CJ64"/>
  <c r="CI64"/>
  <c r="CM64" s="1"/>
  <c r="CJ62"/>
  <c r="CI62"/>
  <c r="CJ60"/>
  <c r="CI60"/>
  <c r="CJ58"/>
  <c r="CI58"/>
  <c r="CJ56"/>
  <c r="CI56"/>
  <c r="CG56" s="1"/>
  <c r="CK55"/>
  <c r="CH55"/>
  <c r="CK54"/>
  <c r="CH54"/>
  <c r="CK53"/>
  <c r="CH53"/>
  <c r="CJ48"/>
  <c r="CI48"/>
  <c r="CM48" s="1"/>
  <c r="CJ46"/>
  <c r="CI46"/>
  <c r="CM46" s="1"/>
  <c r="CJ44"/>
  <c r="CI44"/>
  <c r="CM44" s="1"/>
  <c r="CJ42"/>
  <c r="CI42"/>
  <c r="CM42" s="1"/>
  <c r="CJ40"/>
  <c r="CI40"/>
  <c r="CM40" s="1"/>
  <c r="CJ38"/>
  <c r="CI38"/>
  <c r="CJ36"/>
  <c r="CI36"/>
  <c r="CJ34"/>
  <c r="CI34"/>
  <c r="CJ32"/>
  <c r="CI32"/>
  <c r="CJ30"/>
  <c r="CI30"/>
  <c r="CG30" s="1"/>
  <c r="CK29"/>
  <c r="CH29"/>
  <c r="CK28"/>
  <c r="CH28"/>
  <c r="CK27"/>
  <c r="CH27"/>
  <c r="CI6"/>
  <c r="CJ6"/>
  <c r="CI8"/>
  <c r="CJ8"/>
  <c r="CI10"/>
  <c r="CJ10"/>
  <c r="CI12"/>
  <c r="CJ12"/>
  <c r="CI14"/>
  <c r="CJ14"/>
  <c r="CI16"/>
  <c r="CJ16"/>
  <c r="CI18"/>
  <c r="CJ18"/>
  <c r="CI20"/>
  <c r="CJ20"/>
  <c r="CI22"/>
  <c r="CL22" s="1"/>
  <c r="CJ22"/>
  <c r="CI4"/>
  <c r="CG4" s="1"/>
  <c r="CJ4"/>
  <c r="CH4"/>
  <c r="CK2"/>
  <c r="CK3"/>
  <c r="CK1"/>
  <c r="CH2"/>
  <c r="CH3"/>
  <c r="CH1"/>
  <c r="H72" i="1"/>
  <c r="H72" i="4" s="1"/>
  <c r="H58" i="1"/>
  <c r="H58" i="4" s="1"/>
  <c r="H60" i="1"/>
  <c r="H60" i="4" s="1"/>
  <c r="H62" i="1"/>
  <c r="H62" i="4" s="1"/>
  <c r="H64" i="1"/>
  <c r="H64" i="4" s="1"/>
  <c r="H66" i="1"/>
  <c r="H66" i="4" s="1"/>
  <c r="H68" i="1"/>
  <c r="H68" i="4" s="1"/>
  <c r="H70" i="1"/>
  <c r="H70" i="4" s="1"/>
  <c r="H56" i="1"/>
  <c r="H56" i="4" s="1"/>
  <c r="H47" i="1"/>
  <c r="H47" i="4" s="1"/>
  <c r="H33" i="1"/>
  <c r="H33" i="4" s="1"/>
  <c r="H35" i="1"/>
  <c r="H35" i="4" s="1"/>
  <c r="H37" i="1"/>
  <c r="H37" i="4" s="1"/>
  <c r="H39" i="1"/>
  <c r="H39" i="4" s="1"/>
  <c r="H41" i="1"/>
  <c r="H41" i="4" s="1"/>
  <c r="H43" i="1"/>
  <c r="H43" i="4" s="1"/>
  <c r="H45" i="1"/>
  <c r="H45" i="4" s="1"/>
  <c r="G72" i="1"/>
  <c r="G72" i="4" s="1"/>
  <c r="G58" i="1"/>
  <c r="G58" i="4" s="1"/>
  <c r="G60" i="1"/>
  <c r="G60" i="4" s="1"/>
  <c r="G62" i="1"/>
  <c r="G62" i="4" s="1"/>
  <c r="G64" i="1"/>
  <c r="G64" i="4" s="1"/>
  <c r="G66" i="1"/>
  <c r="G66" i="4" s="1"/>
  <c r="G68" i="1"/>
  <c r="G68" i="4" s="1"/>
  <c r="G70" i="1"/>
  <c r="G70" i="4" s="1"/>
  <c r="G56" i="1"/>
  <c r="G56" i="4" s="1"/>
  <c r="F33" i="1"/>
  <c r="F33" i="4" s="1"/>
  <c r="F35" i="1"/>
  <c r="F35" i="4" s="1"/>
  <c r="F37" i="1"/>
  <c r="F37" i="4" s="1"/>
  <c r="F39" i="1"/>
  <c r="F39" i="4" s="1"/>
  <c r="F41" i="1"/>
  <c r="F41" i="4" s="1"/>
  <c r="F43" i="1"/>
  <c r="F43" i="4" s="1"/>
  <c r="F45" i="1"/>
  <c r="F45" i="4" s="1"/>
  <c r="F47" i="1"/>
  <c r="F47" i="4" s="1"/>
  <c r="E33" i="1"/>
  <c r="E33" i="4" s="1"/>
  <c r="E34" i="1"/>
  <c r="E34" i="4" s="1"/>
  <c r="E35" i="1"/>
  <c r="E35" i="4" s="1"/>
  <c r="E36" i="1"/>
  <c r="E36" i="4" s="1"/>
  <c r="E37" i="1"/>
  <c r="E37" i="4" s="1"/>
  <c r="E38" i="1"/>
  <c r="E38" i="4" s="1"/>
  <c r="E39" i="1"/>
  <c r="E39" i="4" s="1"/>
  <c r="E40" i="1"/>
  <c r="E40" i="4" s="1"/>
  <c r="E41" i="1"/>
  <c r="E41" i="4" s="1"/>
  <c r="E42" i="1"/>
  <c r="E42" i="4" s="1"/>
  <c r="E43" i="1"/>
  <c r="E43" i="4" s="1"/>
  <c r="E44" i="1"/>
  <c r="E44" i="4" s="1"/>
  <c r="E45" i="1"/>
  <c r="E45" i="4" s="1"/>
  <c r="E46" i="1"/>
  <c r="E46" i="4" s="1"/>
  <c r="E47" i="1"/>
  <c r="E47" i="4" s="1"/>
  <c r="E48" i="1"/>
  <c r="E48" i="4" s="1"/>
  <c r="D33" i="1"/>
  <c r="D33" i="4" s="1"/>
  <c r="D35" i="1"/>
  <c r="D35" i="4" s="1"/>
  <c r="D37" i="1"/>
  <c r="D37" i="4" s="1"/>
  <c r="D39" i="1"/>
  <c r="D39" i="4" s="1"/>
  <c r="D41" i="1"/>
  <c r="D41" i="4" s="1"/>
  <c r="D43" i="1"/>
  <c r="D43" i="4" s="1"/>
  <c r="D45" i="1"/>
  <c r="D45" i="4" s="1"/>
  <c r="D47" i="1"/>
  <c r="D47" i="4" s="1"/>
  <c r="C33" i="1"/>
  <c r="C33" i="4" s="1"/>
  <c r="C34" i="1"/>
  <c r="C34" i="4" s="1"/>
  <c r="C35" i="1"/>
  <c r="C35" i="4" s="1"/>
  <c r="C36" i="1"/>
  <c r="C36" i="4" s="1"/>
  <c r="C37" i="1"/>
  <c r="C37" i="4" s="1"/>
  <c r="C38" i="1"/>
  <c r="C38" i="4" s="1"/>
  <c r="C39" i="1"/>
  <c r="C39" i="4" s="1"/>
  <c r="C40" i="1"/>
  <c r="C40" i="4" s="1"/>
  <c r="C41" i="1"/>
  <c r="C41" i="4" s="1"/>
  <c r="C42" i="1"/>
  <c r="C42" i="4" s="1"/>
  <c r="C43" i="1"/>
  <c r="C43" i="4" s="1"/>
  <c r="C44" i="1"/>
  <c r="C44" i="4" s="1"/>
  <c r="C45" i="1"/>
  <c r="C45" i="4" s="1"/>
  <c r="C46" i="1"/>
  <c r="C46" i="4" s="1"/>
  <c r="C47" i="1"/>
  <c r="C47" i="4" s="1"/>
  <c r="C48" i="1"/>
  <c r="C48" i="4" s="1"/>
  <c r="G33" i="1"/>
  <c r="G33" i="4" s="1"/>
  <c r="G35" i="1"/>
  <c r="G35" i="4" s="1"/>
  <c r="G37" i="1"/>
  <c r="G37" i="4" s="1"/>
  <c r="G39" i="1"/>
  <c r="G39" i="4" s="1"/>
  <c r="G41" i="1"/>
  <c r="G41" i="4" s="1"/>
  <c r="G43" i="1"/>
  <c r="G43" i="4" s="1"/>
  <c r="G45" i="1"/>
  <c r="G45" i="4" s="1"/>
  <c r="G47" i="1"/>
  <c r="G47" i="4" s="1"/>
  <c r="H10" i="1"/>
  <c r="H10" i="4" s="1"/>
  <c r="H12" i="1"/>
  <c r="H12" i="4" s="1"/>
  <c r="H14" i="1"/>
  <c r="H14" i="4" s="1"/>
  <c r="H16" i="1"/>
  <c r="H16" i="4" s="1"/>
  <c r="H18" i="1"/>
  <c r="H18" i="4" s="1"/>
  <c r="H20" i="1"/>
  <c r="H20" i="4" s="1"/>
  <c r="H22" i="1"/>
  <c r="H22" i="4" s="1"/>
  <c r="G10" i="1"/>
  <c r="G10" i="4" s="1"/>
  <c r="G12" i="1"/>
  <c r="G12" i="4" s="1"/>
  <c r="G14" i="1"/>
  <c r="G14" i="4" s="1"/>
  <c r="G16" i="1"/>
  <c r="G16" i="4" s="1"/>
  <c r="G18" i="1"/>
  <c r="G18" i="4" s="1"/>
  <c r="G20" i="1"/>
  <c r="G20" i="4" s="1"/>
  <c r="G22" i="1"/>
  <c r="G22" i="4" s="1"/>
  <c r="F56" i="1"/>
  <c r="F56" i="4" s="1"/>
  <c r="F58" i="1"/>
  <c r="F58" i="4" s="1"/>
  <c r="F60" i="1"/>
  <c r="F60" i="4" s="1"/>
  <c r="F62" i="1"/>
  <c r="F62" i="4" s="1"/>
  <c r="F64" i="1"/>
  <c r="F64" i="4" s="1"/>
  <c r="F66" i="1"/>
  <c r="F66" i="4" s="1"/>
  <c r="F68" i="1"/>
  <c r="F68" i="4" s="1"/>
  <c r="F70" i="1"/>
  <c r="F70" i="4" s="1"/>
  <c r="F72" i="1"/>
  <c r="D56"/>
  <c r="D56" i="4" s="1"/>
  <c r="D58" i="1"/>
  <c r="D58" i="4" s="1"/>
  <c r="D60" i="1"/>
  <c r="D60" i="4" s="1"/>
  <c r="D62" i="1"/>
  <c r="D62" i="4" s="1"/>
  <c r="D64" i="1"/>
  <c r="D64" i="4" s="1"/>
  <c r="D66" i="1"/>
  <c r="D66" i="4" s="1"/>
  <c r="D68" i="1"/>
  <c r="D68" i="4" s="1"/>
  <c r="D70" i="1"/>
  <c r="D70" i="4" s="1"/>
  <c r="D72" i="1"/>
  <c r="D72" i="4" s="1"/>
  <c r="J72" i="1"/>
  <c r="I72"/>
  <c r="J70"/>
  <c r="I70"/>
  <c r="J68"/>
  <c r="I68"/>
  <c r="J66"/>
  <c r="I66"/>
  <c r="J64"/>
  <c r="I64"/>
  <c r="J62"/>
  <c r="I62"/>
  <c r="J60"/>
  <c r="I60"/>
  <c r="J58"/>
  <c r="I58"/>
  <c r="J56"/>
  <c r="I56"/>
  <c r="J33"/>
  <c r="J35"/>
  <c r="J37"/>
  <c r="J39"/>
  <c r="J41"/>
  <c r="J43"/>
  <c r="J45"/>
  <c r="J47"/>
  <c r="I33"/>
  <c r="I35"/>
  <c r="I37"/>
  <c r="I39"/>
  <c r="I41"/>
  <c r="I43"/>
  <c r="I45"/>
  <c r="I47"/>
  <c r="J10"/>
  <c r="J12"/>
  <c r="J14"/>
  <c r="J16"/>
  <c r="J18"/>
  <c r="J20"/>
  <c r="J22"/>
  <c r="I10"/>
  <c r="I12"/>
  <c r="I14"/>
  <c r="I16"/>
  <c r="I18"/>
  <c r="I20"/>
  <c r="I22"/>
  <c r="B56" i="4"/>
  <c r="I56" s="1"/>
  <c r="C57"/>
  <c r="G57"/>
  <c r="B58"/>
  <c r="I58" s="1"/>
  <c r="C58"/>
  <c r="E58"/>
  <c r="E59"/>
  <c r="G59"/>
  <c r="B60"/>
  <c r="I60" s="1"/>
  <c r="G61"/>
  <c r="B62"/>
  <c r="I62" s="1"/>
  <c r="G63"/>
  <c r="B64"/>
  <c r="I64" s="1"/>
  <c r="G65"/>
  <c r="B66"/>
  <c r="I66" s="1"/>
  <c r="C66"/>
  <c r="E66"/>
  <c r="E67"/>
  <c r="G67"/>
  <c r="B68"/>
  <c r="I68" s="1"/>
  <c r="G69"/>
  <c r="B70"/>
  <c r="I70" s="1"/>
  <c r="G71"/>
  <c r="B72"/>
  <c r="I72" s="1"/>
  <c r="F72"/>
  <c r="E73"/>
  <c r="G73"/>
  <c r="G55"/>
  <c r="B54"/>
  <c r="B51"/>
  <c r="C51"/>
  <c r="D51"/>
  <c r="E51"/>
  <c r="F51"/>
  <c r="G51"/>
  <c r="H51"/>
  <c r="I51"/>
  <c r="J51"/>
  <c r="B52"/>
  <c r="C52"/>
  <c r="D52"/>
  <c r="E52"/>
  <c r="F52"/>
  <c r="G52"/>
  <c r="H52"/>
  <c r="I52"/>
  <c r="J52"/>
  <c r="B53"/>
  <c r="C53"/>
  <c r="D53"/>
  <c r="E53"/>
  <c r="F53"/>
  <c r="G53"/>
  <c r="H53"/>
  <c r="I53"/>
  <c r="J53"/>
  <c r="A52"/>
  <c r="A53"/>
  <c r="A51"/>
  <c r="B31"/>
  <c r="G32"/>
  <c r="B33"/>
  <c r="I33" s="1"/>
  <c r="G34"/>
  <c r="B35"/>
  <c r="I35" s="1"/>
  <c r="G36"/>
  <c r="B37"/>
  <c r="I37" s="1"/>
  <c r="G38"/>
  <c r="B39"/>
  <c r="I39" s="1"/>
  <c r="G40"/>
  <c r="B41"/>
  <c r="I41" s="1"/>
  <c r="G42"/>
  <c r="B43"/>
  <c r="I43" s="1"/>
  <c r="G44"/>
  <c r="B45"/>
  <c r="I45" s="1"/>
  <c r="G46"/>
  <c r="B47"/>
  <c r="I47" s="1"/>
  <c r="G48"/>
  <c r="G30"/>
  <c r="B29"/>
  <c r="B26"/>
  <c r="C26"/>
  <c r="D26"/>
  <c r="E26"/>
  <c r="F26"/>
  <c r="G26"/>
  <c r="H26"/>
  <c r="I26"/>
  <c r="J26"/>
  <c r="B27"/>
  <c r="C27"/>
  <c r="D27"/>
  <c r="E27"/>
  <c r="F27"/>
  <c r="G27"/>
  <c r="H27"/>
  <c r="I27"/>
  <c r="J27"/>
  <c r="B28"/>
  <c r="C28"/>
  <c r="D28"/>
  <c r="E28"/>
  <c r="F28"/>
  <c r="G28"/>
  <c r="H28"/>
  <c r="I28"/>
  <c r="J28"/>
  <c r="A27"/>
  <c r="A28"/>
  <c r="A26"/>
  <c r="B6"/>
  <c r="G7"/>
  <c r="B8"/>
  <c r="I8" s="1"/>
  <c r="G9"/>
  <c r="B10"/>
  <c r="G11"/>
  <c r="B12"/>
  <c r="I12" s="1"/>
  <c r="G13"/>
  <c r="B14"/>
  <c r="G15"/>
  <c r="B16"/>
  <c r="I16" s="1"/>
  <c r="G17"/>
  <c r="B18"/>
  <c r="G19"/>
  <c r="B20"/>
  <c r="I20" s="1"/>
  <c r="G21"/>
  <c r="B22"/>
  <c r="G23"/>
  <c r="A24"/>
  <c r="O8" i="7"/>
  <c r="O10"/>
  <c r="O12"/>
  <c r="O14"/>
  <c r="O16"/>
  <c r="O18"/>
  <c r="O20"/>
  <c r="O22"/>
  <c r="CB87" i="4"/>
  <c r="CB89"/>
  <c r="CB91"/>
  <c r="CB93"/>
  <c r="CB95"/>
  <c r="CB97"/>
  <c r="CB99"/>
  <c r="CB101"/>
  <c r="CB103"/>
  <c r="CB105"/>
  <c r="CB107"/>
  <c r="CB109"/>
  <c r="CB111"/>
  <c r="CB113"/>
  <c r="CB115"/>
  <c r="CB117"/>
  <c r="CB119"/>
  <c r="CB121"/>
  <c r="CB123"/>
  <c r="CB125"/>
  <c r="CB127"/>
  <c r="CB129"/>
  <c r="CB131"/>
  <c r="CB133"/>
  <c r="CB135"/>
  <c r="CB137"/>
  <c r="CB139"/>
  <c r="CB141"/>
  <c r="CB143"/>
  <c r="CB145"/>
  <c r="CB147"/>
  <c r="CB149"/>
  <c r="CB151"/>
  <c r="CB153"/>
  <c r="CB155"/>
  <c r="CB157"/>
  <c r="CB159"/>
  <c r="CB161"/>
  <c r="CB163"/>
  <c r="CB85"/>
  <c r="CD86"/>
  <c r="CD85"/>
  <c r="CB7"/>
  <c r="CB9"/>
  <c r="CB11"/>
  <c r="CB13"/>
  <c r="CB15"/>
  <c r="CB17"/>
  <c r="CB19"/>
  <c r="CB21"/>
  <c r="CB23"/>
  <c r="CB25"/>
  <c r="CB27"/>
  <c r="CB29"/>
  <c r="CB31"/>
  <c r="CB33"/>
  <c r="CB35"/>
  <c r="CB37"/>
  <c r="CB39"/>
  <c r="CB41"/>
  <c r="CB43"/>
  <c r="CB45"/>
  <c r="CB47"/>
  <c r="CB49"/>
  <c r="CB51"/>
  <c r="CB53"/>
  <c r="CB55"/>
  <c r="CB57"/>
  <c r="CB59"/>
  <c r="CB61"/>
  <c r="CB63"/>
  <c r="CB65"/>
  <c r="CB67"/>
  <c r="CB69"/>
  <c r="CB71"/>
  <c r="CB73"/>
  <c r="CB75"/>
  <c r="CB77"/>
  <c r="CB79"/>
  <c r="CB81"/>
  <c r="CB83"/>
  <c r="N26" i="8"/>
  <c r="CC107" i="4" s="1"/>
  <c r="L28" i="8"/>
  <c r="CA109" i="4" s="1"/>
  <c r="N28" i="8"/>
  <c r="CC109" i="4" s="1"/>
  <c r="L30" i="8"/>
  <c r="CA111" i="4" s="1"/>
  <c r="N30" i="8"/>
  <c r="CC111" i="4" s="1"/>
  <c r="L32" i="8"/>
  <c r="CA113" i="4" s="1"/>
  <c r="N32" i="8"/>
  <c r="CC113" i="4" s="1"/>
  <c r="L34" i="8"/>
  <c r="CA115" i="4" s="1"/>
  <c r="N34" i="8"/>
  <c r="CC115" i="4" s="1"/>
  <c r="L36" i="8"/>
  <c r="CA117" i="4" s="1"/>
  <c r="N36" i="8"/>
  <c r="CC117" i="4" s="1"/>
  <c r="L38" i="8"/>
  <c r="CA119" i="4" s="1"/>
  <c r="N38" i="8"/>
  <c r="CC119" i="4" s="1"/>
  <c r="L40" i="8"/>
  <c r="CA121" i="4" s="1"/>
  <c r="N40" i="8"/>
  <c r="CC121" i="4" s="1"/>
  <c r="L42" i="8"/>
  <c r="CA123" i="4" s="1"/>
  <c r="N42" i="8"/>
  <c r="CC123" i="4" s="1"/>
  <c r="L44" i="8"/>
  <c r="CA125" i="4" s="1"/>
  <c r="N44" i="8"/>
  <c r="CC125" i="4" s="1"/>
  <c r="L46" i="8"/>
  <c r="CA127" i="4" s="1"/>
  <c r="N46" i="8"/>
  <c r="CC127" i="4" s="1"/>
  <c r="L48" i="8"/>
  <c r="CA129" i="4" s="1"/>
  <c r="N48" i="8"/>
  <c r="CC129" i="4" s="1"/>
  <c r="L50" i="8"/>
  <c r="CA131" i="4" s="1"/>
  <c r="N50" i="8"/>
  <c r="CC131" i="4" s="1"/>
  <c r="L52" i="8"/>
  <c r="CA133" i="4" s="1"/>
  <c r="N52" i="8"/>
  <c r="CC133" i="4" s="1"/>
  <c r="L54" i="8"/>
  <c r="CA135" i="4" s="1"/>
  <c r="N54" i="8"/>
  <c r="CC135" i="4" s="1"/>
  <c r="L56" i="8"/>
  <c r="CA137" i="4" s="1"/>
  <c r="N56" i="8"/>
  <c r="CC137" i="4" s="1"/>
  <c r="L58" i="8"/>
  <c r="CA139" i="4" s="1"/>
  <c r="N58" i="8"/>
  <c r="CC139" i="4" s="1"/>
  <c r="L60" i="8"/>
  <c r="CA141" i="4" s="1"/>
  <c r="N60" i="8"/>
  <c r="CC141" i="4" s="1"/>
  <c r="L62" i="8"/>
  <c r="CA143" i="4" s="1"/>
  <c r="N62" i="8"/>
  <c r="CC143" i="4" s="1"/>
  <c r="L64" i="8"/>
  <c r="CA145" i="4" s="1"/>
  <c r="N64" i="8"/>
  <c r="CC145" i="4" s="1"/>
  <c r="L66" i="8"/>
  <c r="CA147" i="4" s="1"/>
  <c r="N66" i="8"/>
  <c r="CC147" i="4" s="1"/>
  <c r="L68" i="8"/>
  <c r="CA149" i="4" s="1"/>
  <c r="N68" i="8"/>
  <c r="CC149" i="4" s="1"/>
  <c r="L70" i="8"/>
  <c r="CA151" i="4" s="1"/>
  <c r="N70" i="8"/>
  <c r="CC151" i="4" s="1"/>
  <c r="L72" i="8"/>
  <c r="CA153" i="4" s="1"/>
  <c r="N72" i="8"/>
  <c r="CC153" i="4" s="1"/>
  <c r="L74" i="8"/>
  <c r="CA155" i="4" s="1"/>
  <c r="N74" i="8"/>
  <c r="CC155" i="4" s="1"/>
  <c r="L76" i="8"/>
  <c r="CA157" i="4" s="1"/>
  <c r="N76" i="8"/>
  <c r="CC157" i="4" s="1"/>
  <c r="L78" i="8"/>
  <c r="CA159" i="4" s="1"/>
  <c r="N78" i="8"/>
  <c r="CC159" i="4" s="1"/>
  <c r="L80" i="8"/>
  <c r="CA161" i="4" s="1"/>
  <c r="N80" i="8"/>
  <c r="CC161" i="4" s="1"/>
  <c r="L82" i="8"/>
  <c r="CA163" i="4" s="1"/>
  <c r="N82" i="8"/>
  <c r="CC163" i="4" s="1"/>
  <c r="A44" i="8"/>
  <c r="CA45" i="4" s="1"/>
  <c r="A46" i="8"/>
  <c r="CA47" i="4" s="1"/>
  <c r="A48" i="8"/>
  <c r="CA49" i="4" s="1"/>
  <c r="A50" i="8"/>
  <c r="CA51" i="4" s="1"/>
  <c r="A52" i="8"/>
  <c r="CA53" i="4" s="1"/>
  <c r="A54" i="8"/>
  <c r="CA55" i="4" s="1"/>
  <c r="A56" i="8"/>
  <c r="CA57" i="4" s="1"/>
  <c r="A58" i="8"/>
  <c r="CA59" i="4" s="1"/>
  <c r="A60" i="8"/>
  <c r="CA61" i="4" s="1"/>
  <c r="A62" i="8"/>
  <c r="CA63" i="4" s="1"/>
  <c r="A64" i="8"/>
  <c r="CA65" i="4" s="1"/>
  <c r="A66" i="8"/>
  <c r="CA67" i="4" s="1"/>
  <c r="A68" i="8"/>
  <c r="CA69" i="4" s="1"/>
  <c r="A70" i="8"/>
  <c r="CA71" i="4" s="1"/>
  <c r="A72" i="8"/>
  <c r="CA73" i="4" s="1"/>
  <c r="A74" i="8"/>
  <c r="CA75" i="4" s="1"/>
  <c r="A76" i="8"/>
  <c r="CA77" i="4" s="1"/>
  <c r="A78" i="8"/>
  <c r="CA79" i="4" s="1"/>
  <c r="A80" i="8"/>
  <c r="CA81" i="4" s="1"/>
  <c r="A82" i="8"/>
  <c r="CA83" i="4" s="1"/>
  <c r="C44" i="8"/>
  <c r="CC45" i="4" s="1"/>
  <c r="C46" i="8"/>
  <c r="CC47" i="4" s="1"/>
  <c r="C48" i="8"/>
  <c r="CC49" i="4" s="1"/>
  <c r="C50" i="8"/>
  <c r="CC51" i="4" s="1"/>
  <c r="C52" i="8"/>
  <c r="CC53" i="4" s="1"/>
  <c r="C54" i="8"/>
  <c r="CC55" i="4" s="1"/>
  <c r="C56" i="8"/>
  <c r="CC57" i="4" s="1"/>
  <c r="C58" i="8"/>
  <c r="CC59" i="4" s="1"/>
  <c r="C60" i="8"/>
  <c r="CC61" i="4" s="1"/>
  <c r="C62" i="8"/>
  <c r="CC63" i="4" s="1"/>
  <c r="C64" i="8"/>
  <c r="CC65" i="4" s="1"/>
  <c r="C66" i="8"/>
  <c r="CC67" i="4" s="1"/>
  <c r="C68" i="8"/>
  <c r="CC69" i="4" s="1"/>
  <c r="C70" i="8"/>
  <c r="CC71" i="4" s="1"/>
  <c r="C72" i="8"/>
  <c r="CC73" i="4" s="1"/>
  <c r="C74" i="8"/>
  <c r="CC75" i="4" s="1"/>
  <c r="C76" i="8"/>
  <c r="CC77" i="4" s="1"/>
  <c r="C78" i="8"/>
  <c r="CC79" i="4" s="1"/>
  <c r="C80" i="8"/>
  <c r="CC81" i="4" s="1"/>
  <c r="C82" i="8"/>
  <c r="CC83" i="4" s="1"/>
  <c r="CB2"/>
  <c r="CC2"/>
  <c r="CD2"/>
  <c r="CB3"/>
  <c r="CC3"/>
  <c r="CD3"/>
  <c r="CB4"/>
  <c r="CC4"/>
  <c r="CD4"/>
  <c r="CD6"/>
  <c r="CB5"/>
  <c r="CD5"/>
  <c r="CA2"/>
  <c r="CA3"/>
  <c r="CA4"/>
  <c r="CA1"/>
  <c r="O7" i="8"/>
  <c r="O9" s="1"/>
  <c r="O11" s="1"/>
  <c r="O13" s="1"/>
  <c r="O15" s="1"/>
  <c r="O17" s="1"/>
  <c r="O6"/>
  <c r="O8" s="1"/>
  <c r="O10" s="1"/>
  <c r="S6"/>
  <c r="CE87" i="4" s="1"/>
  <c r="S7" i="8"/>
  <c r="CE88" i="4" s="1"/>
  <c r="S8" i="8"/>
  <c r="CE89" i="4" s="1"/>
  <c r="S9" i="8"/>
  <c r="CE90" i="4" s="1"/>
  <c r="S10" i="8"/>
  <c r="CE91" i="4" s="1"/>
  <c r="S11" i="8"/>
  <c r="CE92" i="4" s="1"/>
  <c r="S12" i="8"/>
  <c r="CE93" i="4" s="1"/>
  <c r="S13" i="8"/>
  <c r="CE94" i="4" s="1"/>
  <c r="S14" i="8"/>
  <c r="CE95" i="4" s="1"/>
  <c r="S15" i="8"/>
  <c r="CE96" i="4" s="1"/>
  <c r="S16" i="8"/>
  <c r="CE97" i="4" s="1"/>
  <c r="S17" i="8"/>
  <c r="CE98" i="4" s="1"/>
  <c r="S18" i="8"/>
  <c r="CE99" i="4" s="1"/>
  <c r="S19" i="8"/>
  <c r="CE100" i="4" s="1"/>
  <c r="S20" i="8"/>
  <c r="CE101" i="4" s="1"/>
  <c r="S21" i="8"/>
  <c r="CE102" i="4" s="1"/>
  <c r="S22" i="8"/>
  <c r="CE103" i="4" s="1"/>
  <c r="S23" i="8"/>
  <c r="CE104" i="4" s="1"/>
  <c r="S24" i="8"/>
  <c r="CE105" i="4" s="1"/>
  <c r="S25" i="8"/>
  <c r="CE106" i="4" s="1"/>
  <c r="S26" i="8"/>
  <c r="CE107" i="4" s="1"/>
  <c r="S27" i="8"/>
  <c r="CE108" i="4" s="1"/>
  <c r="S28" i="8"/>
  <c r="CE109" i="4" s="1"/>
  <c r="S29" i="8"/>
  <c r="CE110" i="4" s="1"/>
  <c r="S30" i="8"/>
  <c r="CE111" i="4" s="1"/>
  <c r="S31" i="8"/>
  <c r="CE112" i="4" s="1"/>
  <c r="S32" i="8"/>
  <c r="CE113" i="4" s="1"/>
  <c r="S33" i="8"/>
  <c r="CE114" i="4" s="1"/>
  <c r="S34" i="8"/>
  <c r="CE115" i="4" s="1"/>
  <c r="S35" i="8"/>
  <c r="CE116" i="4" s="1"/>
  <c r="S36" i="8"/>
  <c r="CE117" i="4" s="1"/>
  <c r="S37" i="8"/>
  <c r="CE118" i="4" s="1"/>
  <c r="S38" i="8"/>
  <c r="CE119" i="4" s="1"/>
  <c r="S39" i="8"/>
  <c r="CE120" i="4" s="1"/>
  <c r="S40" i="8"/>
  <c r="CE121" i="4" s="1"/>
  <c r="S41" i="8"/>
  <c r="CE122" i="4" s="1"/>
  <c r="S42" i="8"/>
  <c r="CE123" i="4" s="1"/>
  <c r="S43" i="8"/>
  <c r="CE124" i="4" s="1"/>
  <c r="S44" i="8"/>
  <c r="CE125" i="4" s="1"/>
  <c r="S45" i="8"/>
  <c r="CE126" i="4" s="1"/>
  <c r="S46" i="8"/>
  <c r="CE127" i="4" s="1"/>
  <c r="S47" i="8"/>
  <c r="CE128" i="4" s="1"/>
  <c r="S48" i="8"/>
  <c r="CE129" i="4" s="1"/>
  <c r="S49" i="8"/>
  <c r="CE130" i="4" s="1"/>
  <c r="S50" i="8"/>
  <c r="CE131" i="4" s="1"/>
  <c r="S51" i="8"/>
  <c r="CE132" i="4" s="1"/>
  <c r="S52" i="8"/>
  <c r="CE133" i="4" s="1"/>
  <c r="S53" i="8"/>
  <c r="CE134" i="4" s="1"/>
  <c r="S54" i="8"/>
  <c r="CE135" i="4" s="1"/>
  <c r="S55" i="8"/>
  <c r="CE136" i="4" s="1"/>
  <c r="S56" i="8"/>
  <c r="CE137" i="4" s="1"/>
  <c r="S57" i="8"/>
  <c r="CE138" i="4" s="1"/>
  <c r="S58" i="8"/>
  <c r="CE139" i="4" s="1"/>
  <c r="S59" i="8"/>
  <c r="CE140" i="4" s="1"/>
  <c r="S60" i="8"/>
  <c r="CE141" i="4" s="1"/>
  <c r="S61" i="8"/>
  <c r="CE142" i="4" s="1"/>
  <c r="S62" i="8"/>
  <c r="CE143" i="4" s="1"/>
  <c r="S63" i="8"/>
  <c r="CE144" i="4" s="1"/>
  <c r="S64" i="8"/>
  <c r="CE145" i="4" s="1"/>
  <c r="S65" i="8"/>
  <c r="CE146" i="4" s="1"/>
  <c r="S66" i="8"/>
  <c r="CE147" i="4" s="1"/>
  <c r="S67" i="8"/>
  <c r="CE148" i="4" s="1"/>
  <c r="S68" i="8"/>
  <c r="CE149" i="4" s="1"/>
  <c r="S69" i="8"/>
  <c r="CE150" i="4" s="1"/>
  <c r="S70" i="8"/>
  <c r="CE151" i="4" s="1"/>
  <c r="S71" i="8"/>
  <c r="CE152" i="4" s="1"/>
  <c r="S72" i="8"/>
  <c r="CE153" i="4" s="1"/>
  <c r="S73" i="8"/>
  <c r="CE154" i="4" s="1"/>
  <c r="S74" i="8"/>
  <c r="CE155" i="4" s="1"/>
  <c r="S75" i="8"/>
  <c r="CE156" i="4" s="1"/>
  <c r="S76" i="8"/>
  <c r="CE157" i="4" s="1"/>
  <c r="S77" i="8"/>
  <c r="CE158" i="4" s="1"/>
  <c r="S78" i="8"/>
  <c r="CE159" i="4" s="1"/>
  <c r="S79" i="8"/>
  <c r="CE160" i="4" s="1"/>
  <c r="S80" i="8"/>
  <c r="CE161" i="4" s="1"/>
  <c r="S81" i="8"/>
  <c r="CE162" i="4" s="1"/>
  <c r="S82" i="8"/>
  <c r="CE163" i="4" s="1"/>
  <c r="S83" i="8"/>
  <c r="CE164" i="4" s="1"/>
  <c r="D7" i="8"/>
  <c r="D6"/>
  <c r="H6"/>
  <c r="CE7" i="4" s="1"/>
  <c r="H7" i="8"/>
  <c r="CE8" i="4" s="1"/>
  <c r="H8" i="8"/>
  <c r="CE9" i="4" s="1"/>
  <c r="H9" i="8"/>
  <c r="CE10" i="4" s="1"/>
  <c r="H10" i="8"/>
  <c r="CE11" i="4" s="1"/>
  <c r="H11" i="8"/>
  <c r="CE12" i="4" s="1"/>
  <c r="H12" i="8"/>
  <c r="CE13" i="4" s="1"/>
  <c r="H13" i="8"/>
  <c r="CE14" i="4" s="1"/>
  <c r="H14" i="8"/>
  <c r="CE15" i="4" s="1"/>
  <c r="H15" i="8"/>
  <c r="CE16" i="4" s="1"/>
  <c r="H16" i="8"/>
  <c r="CE17" i="4" s="1"/>
  <c r="H17" i="8"/>
  <c r="CE18" i="4" s="1"/>
  <c r="H18" i="8"/>
  <c r="CE19" i="4" s="1"/>
  <c r="H19" i="8"/>
  <c r="CE20" i="4" s="1"/>
  <c r="H20" i="8"/>
  <c r="CE21" i="4" s="1"/>
  <c r="H21" i="8"/>
  <c r="CE22" i="4" s="1"/>
  <c r="H22" i="8"/>
  <c r="CE23" i="4" s="1"/>
  <c r="H23" i="8"/>
  <c r="CE24" i="4" s="1"/>
  <c r="H24" i="8"/>
  <c r="CE25" i="4" s="1"/>
  <c r="H25" i="8"/>
  <c r="CE26" i="4" s="1"/>
  <c r="H26" i="8"/>
  <c r="CE27" i="4" s="1"/>
  <c r="H27" i="8"/>
  <c r="CE28" i="4" s="1"/>
  <c r="H28" i="8"/>
  <c r="CE29" i="4" s="1"/>
  <c r="H29" i="8"/>
  <c r="CE30" i="4" s="1"/>
  <c r="H30" i="8"/>
  <c r="CE31" i="4" s="1"/>
  <c r="H31" i="8"/>
  <c r="CE32" i="4" s="1"/>
  <c r="H32" i="8"/>
  <c r="CE33" i="4" s="1"/>
  <c r="H33" i="8"/>
  <c r="CE34" i="4" s="1"/>
  <c r="H34" i="8"/>
  <c r="CE35" i="4" s="1"/>
  <c r="H35" i="8"/>
  <c r="CE36" i="4" s="1"/>
  <c r="H36" i="8"/>
  <c r="CE37" i="4" s="1"/>
  <c r="H37" i="8"/>
  <c r="CE38" i="4" s="1"/>
  <c r="H38" i="8"/>
  <c r="CE39" i="4" s="1"/>
  <c r="H39" i="8"/>
  <c r="CE40" i="4" s="1"/>
  <c r="H40" i="8"/>
  <c r="CE41" i="4" s="1"/>
  <c r="H41" i="8"/>
  <c r="CE42" i="4" s="1"/>
  <c r="H42" i="8"/>
  <c r="CE43" i="4" s="1"/>
  <c r="H43" i="8"/>
  <c r="CE44" i="4" s="1"/>
  <c r="H44" i="8"/>
  <c r="CE45" i="4" s="1"/>
  <c r="H45" i="8"/>
  <c r="CE46" i="4" s="1"/>
  <c r="H46" i="8"/>
  <c r="CE47" i="4" s="1"/>
  <c r="H47" i="8"/>
  <c r="CE48" i="4" s="1"/>
  <c r="H48" i="8"/>
  <c r="CE49" i="4" s="1"/>
  <c r="H49" i="8"/>
  <c r="CE50" i="4" s="1"/>
  <c r="H50" i="8"/>
  <c r="CE51" i="4" s="1"/>
  <c r="H51" i="8"/>
  <c r="CE52" i="4" s="1"/>
  <c r="H52" i="8"/>
  <c r="CE53" i="4" s="1"/>
  <c r="H53" i="8"/>
  <c r="CE54" i="4" s="1"/>
  <c r="H54" i="8"/>
  <c r="CE55" i="4" s="1"/>
  <c r="H55" i="8"/>
  <c r="CE56" i="4" s="1"/>
  <c r="H56" i="8"/>
  <c r="CE57" i="4" s="1"/>
  <c r="H57" i="8"/>
  <c r="CE58" i="4" s="1"/>
  <c r="H58" i="8"/>
  <c r="CE59" i="4" s="1"/>
  <c r="H59" i="8"/>
  <c r="CE60" i="4" s="1"/>
  <c r="H60" i="8"/>
  <c r="CE61" i="4" s="1"/>
  <c r="H61" i="8"/>
  <c r="CE62" i="4" s="1"/>
  <c r="H62" i="8"/>
  <c r="CE63" i="4" s="1"/>
  <c r="H63" i="8"/>
  <c r="CE64" i="4" s="1"/>
  <c r="H64" i="8"/>
  <c r="CE65" i="4" s="1"/>
  <c r="H65" i="8"/>
  <c r="CE66" i="4" s="1"/>
  <c r="H66" i="8"/>
  <c r="CE67" i="4" s="1"/>
  <c r="H67" i="8"/>
  <c r="CE68" i="4" s="1"/>
  <c r="H68" i="8"/>
  <c r="CE69" i="4" s="1"/>
  <c r="H69" i="8"/>
  <c r="CE70" i="4" s="1"/>
  <c r="H70" i="8"/>
  <c r="CE71" i="4" s="1"/>
  <c r="H71" i="8"/>
  <c r="CE72" i="4" s="1"/>
  <c r="H72" i="8"/>
  <c r="CE73" i="4" s="1"/>
  <c r="H73" i="8"/>
  <c r="CE74" i="4" s="1"/>
  <c r="H74" i="8"/>
  <c r="CE75" i="4" s="1"/>
  <c r="H75" i="8"/>
  <c r="CE76" i="4" s="1"/>
  <c r="H76" i="8"/>
  <c r="CE77" i="4" s="1"/>
  <c r="H77" i="8"/>
  <c r="CE78" i="4" s="1"/>
  <c r="H78" i="8"/>
  <c r="CE79" i="4" s="1"/>
  <c r="H79" i="8"/>
  <c r="CE80" i="4" s="1"/>
  <c r="H80" i="8"/>
  <c r="CE81" i="4" s="1"/>
  <c r="H81" i="8"/>
  <c r="CE82" i="4" s="1"/>
  <c r="H82" i="8"/>
  <c r="CE83" i="4" s="1"/>
  <c r="H83" i="8"/>
  <c r="CE84" i="4" s="1"/>
  <c r="S5" i="8"/>
  <c r="CE86" i="4" s="1"/>
  <c r="H5" i="8"/>
  <c r="CE6" i="4" s="1"/>
  <c r="S4" i="8"/>
  <c r="CE85" i="4" s="1"/>
  <c r="H4" i="8"/>
  <c r="CE5" i="4" s="1"/>
  <c r="O74" i="7"/>
  <c r="O72"/>
  <c r="O70"/>
  <c r="O68"/>
  <c r="O66"/>
  <c r="O48"/>
  <c r="O46"/>
  <c r="O44"/>
  <c r="O42"/>
  <c r="O40"/>
  <c r="O38"/>
  <c r="O36"/>
  <c r="E74"/>
  <c r="E72"/>
  <c r="E70"/>
  <c r="E68"/>
  <c r="E66"/>
  <c r="E64"/>
  <c r="E48"/>
  <c r="E46"/>
  <c r="E44"/>
  <c r="E42"/>
  <c r="E40"/>
  <c r="E20"/>
  <c r="E22"/>
  <c r="BT74" i="4"/>
  <c r="BS74"/>
  <c r="BW74" s="1"/>
  <c r="BT72"/>
  <c r="BS72"/>
  <c r="BQ72" s="1"/>
  <c r="BT70"/>
  <c r="BS70"/>
  <c r="BV70" s="1"/>
  <c r="BT68"/>
  <c r="BS68"/>
  <c r="BQ68" s="1"/>
  <c r="BT66"/>
  <c r="BS66"/>
  <c r="BW66" s="1"/>
  <c r="BT64"/>
  <c r="BS64"/>
  <c r="BT62"/>
  <c r="BS62"/>
  <c r="BT60"/>
  <c r="BS60"/>
  <c r="BT58"/>
  <c r="BS58"/>
  <c r="BT56"/>
  <c r="BS56"/>
  <c r="BQ56" s="1"/>
  <c r="BU55"/>
  <c r="BT55"/>
  <c r="BS55"/>
  <c r="BR55"/>
  <c r="BU54"/>
  <c r="BT54"/>
  <c r="BS54"/>
  <c r="BR54"/>
  <c r="BU53"/>
  <c r="BT53"/>
  <c r="BS53"/>
  <c r="BR53"/>
  <c r="BT48"/>
  <c r="BS48"/>
  <c r="BQ48" s="1"/>
  <c r="BT46"/>
  <c r="BS46"/>
  <c r="BQ46" s="1"/>
  <c r="BT44"/>
  <c r="BS44"/>
  <c r="BV44" s="1"/>
  <c r="BT42"/>
  <c r="BS42"/>
  <c r="BT40"/>
  <c r="BS40"/>
  <c r="BV40" s="1"/>
  <c r="BT38"/>
  <c r="BS38"/>
  <c r="BW38" s="1"/>
  <c r="BT36"/>
  <c r="BS36"/>
  <c r="BV36" s="1"/>
  <c r="BT34"/>
  <c r="BS34"/>
  <c r="BT32"/>
  <c r="BS32"/>
  <c r="BT30"/>
  <c r="BS30"/>
  <c r="BQ30" s="1"/>
  <c r="BU29"/>
  <c r="BT29"/>
  <c r="BS29"/>
  <c r="BR29"/>
  <c r="BU28"/>
  <c r="BT28"/>
  <c r="BS28"/>
  <c r="BR28"/>
  <c r="BU27"/>
  <c r="BT27"/>
  <c r="BS27"/>
  <c r="BR27"/>
  <c r="BT22"/>
  <c r="BS22"/>
  <c r="BQ22" s="1"/>
  <c r="BT20"/>
  <c r="BS20"/>
  <c r="BV20" s="1"/>
  <c r="BT18"/>
  <c r="BS18"/>
  <c r="BT16"/>
  <c r="BS16"/>
  <c r="BT14"/>
  <c r="BS14"/>
  <c r="BV14" s="1"/>
  <c r="BT12"/>
  <c r="BS12"/>
  <c r="BW12" s="1"/>
  <c r="BT10"/>
  <c r="BS10"/>
  <c r="BV10" s="1"/>
  <c r="BT8"/>
  <c r="BS8"/>
  <c r="BV8" s="1"/>
  <c r="BT6"/>
  <c r="BS6"/>
  <c r="BT4"/>
  <c r="BS4"/>
  <c r="BQ4" s="1"/>
  <c r="BU3"/>
  <c r="BT3"/>
  <c r="BS3"/>
  <c r="BR3"/>
  <c r="BU2"/>
  <c r="BT2"/>
  <c r="BS2"/>
  <c r="BR2"/>
  <c r="BU1"/>
  <c r="BT1"/>
  <c r="BS1"/>
  <c r="BR1"/>
  <c r="BJ74"/>
  <c r="BI74"/>
  <c r="BM74" s="1"/>
  <c r="BJ72"/>
  <c r="BI72"/>
  <c r="BL72" s="1"/>
  <c r="BJ70"/>
  <c r="BI70"/>
  <c r="BL70" s="1"/>
  <c r="BJ68"/>
  <c r="BI68"/>
  <c r="BM68" s="1"/>
  <c r="BJ66"/>
  <c r="BI66"/>
  <c r="BM66" s="1"/>
  <c r="BJ64"/>
  <c r="BI64"/>
  <c r="BM64" s="1"/>
  <c r="BJ62"/>
  <c r="BI62"/>
  <c r="BJ60"/>
  <c r="BI60"/>
  <c r="BJ58"/>
  <c r="BI58"/>
  <c r="BJ56"/>
  <c r="BI56"/>
  <c r="BG56" s="1"/>
  <c r="BK55"/>
  <c r="BJ55"/>
  <c r="BI55"/>
  <c r="BH55"/>
  <c r="BK54"/>
  <c r="BJ54"/>
  <c r="BI54"/>
  <c r="BH54"/>
  <c r="BK53"/>
  <c r="BJ53"/>
  <c r="BI53"/>
  <c r="BH53"/>
  <c r="BJ48"/>
  <c r="BI48"/>
  <c r="BG48" s="1"/>
  <c r="BJ46"/>
  <c r="BI46"/>
  <c r="BG46" s="1"/>
  <c r="BJ44"/>
  <c r="BI44"/>
  <c r="BL44" s="1"/>
  <c r="BJ42"/>
  <c r="BI42"/>
  <c r="BM42" s="1"/>
  <c r="BJ40"/>
  <c r="BI40"/>
  <c r="BG40" s="1"/>
  <c r="BJ38"/>
  <c r="BI38"/>
  <c r="BJ36"/>
  <c r="BI36"/>
  <c r="BJ34"/>
  <c r="BI34"/>
  <c r="BJ32"/>
  <c r="BI32"/>
  <c r="BJ30"/>
  <c r="BI30"/>
  <c r="BG30" s="1"/>
  <c r="BK29"/>
  <c r="BJ29"/>
  <c r="BI29"/>
  <c r="BH29"/>
  <c r="BK28"/>
  <c r="BJ28"/>
  <c r="BI28"/>
  <c r="BH28"/>
  <c r="BK27"/>
  <c r="BJ27"/>
  <c r="BI27"/>
  <c r="BH27"/>
  <c r="BI6"/>
  <c r="BJ6"/>
  <c r="BI8"/>
  <c r="BJ8"/>
  <c r="BI10"/>
  <c r="BJ10"/>
  <c r="BI12"/>
  <c r="BJ12"/>
  <c r="BI14"/>
  <c r="BJ14"/>
  <c r="BI16"/>
  <c r="BJ16"/>
  <c r="BI18"/>
  <c r="BJ18"/>
  <c r="BI20"/>
  <c r="BM20" s="1"/>
  <c r="BJ20"/>
  <c r="BI22"/>
  <c r="BJ22"/>
  <c r="BJ4"/>
  <c r="BH4"/>
  <c r="BI4"/>
  <c r="BG4" s="1"/>
  <c r="BH2"/>
  <c r="BI2"/>
  <c r="BJ2"/>
  <c r="BK2"/>
  <c r="BH3"/>
  <c r="BI3"/>
  <c r="BJ3"/>
  <c r="BK3"/>
  <c r="BI1"/>
  <c r="BJ1"/>
  <c r="BK1"/>
  <c r="BH1"/>
  <c r="D113" i="5"/>
  <c r="E113"/>
  <c r="F113"/>
  <c r="G113"/>
  <c r="H113"/>
  <c r="I113"/>
  <c r="J113"/>
  <c r="D109"/>
  <c r="E109"/>
  <c r="F109"/>
  <c r="G109"/>
  <c r="H109"/>
  <c r="I109"/>
  <c r="J109"/>
  <c r="K133"/>
  <c r="K129"/>
  <c r="K125"/>
  <c r="K121"/>
  <c r="K117"/>
  <c r="K113"/>
  <c r="K109"/>
  <c r="K105"/>
  <c r="K101"/>
  <c r="K17"/>
  <c r="K21"/>
  <c r="K25"/>
  <c r="K29"/>
  <c r="K33"/>
  <c r="K37"/>
  <c r="K41"/>
  <c r="P136" i="4"/>
  <c r="P135"/>
  <c r="W134"/>
  <c r="V134"/>
  <c r="U134"/>
  <c r="T134"/>
  <c r="S134"/>
  <c r="R134"/>
  <c r="Q134"/>
  <c r="P134"/>
  <c r="P133"/>
  <c r="O133"/>
  <c r="AF133" s="1"/>
  <c r="L133" i="5" s="1"/>
  <c r="P132" i="4"/>
  <c r="P131"/>
  <c r="W130"/>
  <c r="V130"/>
  <c r="U130"/>
  <c r="T130"/>
  <c r="S130"/>
  <c r="R130"/>
  <c r="Q130"/>
  <c r="P130"/>
  <c r="P129"/>
  <c r="O129"/>
  <c r="AF129" s="1"/>
  <c r="L129" i="5" s="1"/>
  <c r="P128" i="4"/>
  <c r="P127"/>
  <c r="W126"/>
  <c r="V126"/>
  <c r="U126"/>
  <c r="T126"/>
  <c r="S126"/>
  <c r="R126"/>
  <c r="Q126"/>
  <c r="P126"/>
  <c r="P125"/>
  <c r="O125"/>
  <c r="AF125" s="1"/>
  <c r="L125" i="5" s="1"/>
  <c r="P124" i="4"/>
  <c r="P123"/>
  <c r="W122"/>
  <c r="V122"/>
  <c r="U122"/>
  <c r="T122"/>
  <c r="S122"/>
  <c r="R122"/>
  <c r="Q122"/>
  <c r="P122"/>
  <c r="P121"/>
  <c r="O121"/>
  <c r="AF121" s="1"/>
  <c r="L121" i="5" s="1"/>
  <c r="P120" i="4"/>
  <c r="P119"/>
  <c r="W118"/>
  <c r="V118"/>
  <c r="U118"/>
  <c r="T118"/>
  <c r="S118"/>
  <c r="R118"/>
  <c r="Q118"/>
  <c r="P118"/>
  <c r="P117"/>
  <c r="O117"/>
  <c r="AF117" s="1"/>
  <c r="L117" i="5" s="1"/>
  <c r="P116" i="4"/>
  <c r="P115"/>
  <c r="W114"/>
  <c r="V114"/>
  <c r="U114"/>
  <c r="T114"/>
  <c r="S114"/>
  <c r="R114"/>
  <c r="Q114"/>
  <c r="P114"/>
  <c r="P113"/>
  <c r="O113"/>
  <c r="AF113" s="1"/>
  <c r="L113" i="5" s="1"/>
  <c r="P112" i="4"/>
  <c r="P111"/>
  <c r="W110"/>
  <c r="V110"/>
  <c r="U110"/>
  <c r="T110"/>
  <c r="S110"/>
  <c r="R110"/>
  <c r="Q110"/>
  <c r="P110"/>
  <c r="P109"/>
  <c r="O109"/>
  <c r="AF109" s="1"/>
  <c r="L109" i="5" s="1"/>
  <c r="P108" i="4"/>
  <c r="P107"/>
  <c r="W106"/>
  <c r="V106"/>
  <c r="U106"/>
  <c r="T106"/>
  <c r="S106"/>
  <c r="R106"/>
  <c r="Q106"/>
  <c r="P106"/>
  <c r="P105"/>
  <c r="O105"/>
  <c r="AF105" s="1"/>
  <c r="L105" i="5" s="1"/>
  <c r="P104" i="4"/>
  <c r="P103"/>
  <c r="W102"/>
  <c r="V102"/>
  <c r="U102"/>
  <c r="T102"/>
  <c r="S102"/>
  <c r="R102"/>
  <c r="Q102"/>
  <c r="P102"/>
  <c r="P101"/>
  <c r="O101"/>
  <c r="AF101" s="1"/>
  <c r="L101" i="5" s="1"/>
  <c r="P100" i="4"/>
  <c r="P99"/>
  <c r="W98"/>
  <c r="V98"/>
  <c r="U98"/>
  <c r="T98"/>
  <c r="S98"/>
  <c r="R98"/>
  <c r="Q98"/>
  <c r="P98"/>
  <c r="P97"/>
  <c r="O97"/>
  <c r="W96"/>
  <c r="V96"/>
  <c r="U96"/>
  <c r="T96"/>
  <c r="S96"/>
  <c r="R96"/>
  <c r="Q96"/>
  <c r="P96"/>
  <c r="N96"/>
  <c r="W95"/>
  <c r="V95"/>
  <c r="U95"/>
  <c r="T95"/>
  <c r="S95"/>
  <c r="R95"/>
  <c r="Q95"/>
  <c r="P95"/>
  <c r="N95"/>
  <c r="W94"/>
  <c r="V94"/>
  <c r="U94"/>
  <c r="T94"/>
  <c r="S94"/>
  <c r="R94"/>
  <c r="Q94"/>
  <c r="P94"/>
  <c r="N94"/>
  <c r="W93"/>
  <c r="V93"/>
  <c r="U93"/>
  <c r="T93"/>
  <c r="S93"/>
  <c r="R93"/>
  <c r="Q93"/>
  <c r="P93"/>
  <c r="O93"/>
  <c r="N93"/>
  <c r="P90"/>
  <c r="P89"/>
  <c r="W88"/>
  <c r="V88"/>
  <c r="U88"/>
  <c r="T88"/>
  <c r="S88"/>
  <c r="R88"/>
  <c r="Q88"/>
  <c r="P88"/>
  <c r="P87"/>
  <c r="O87"/>
  <c r="P86"/>
  <c r="P85"/>
  <c r="W84"/>
  <c r="V84"/>
  <c r="U84"/>
  <c r="T84"/>
  <c r="S84"/>
  <c r="R84"/>
  <c r="Q84"/>
  <c r="P84"/>
  <c r="P83"/>
  <c r="O83"/>
  <c r="P82"/>
  <c r="P81"/>
  <c r="W80"/>
  <c r="V80"/>
  <c r="U80"/>
  <c r="T80"/>
  <c r="S80"/>
  <c r="R80"/>
  <c r="Q80"/>
  <c r="P80"/>
  <c r="P79"/>
  <c r="O79"/>
  <c r="P78"/>
  <c r="P77"/>
  <c r="W76"/>
  <c r="V76"/>
  <c r="U76"/>
  <c r="T76"/>
  <c r="S76"/>
  <c r="R76"/>
  <c r="Q76"/>
  <c r="P76"/>
  <c r="P75"/>
  <c r="O75"/>
  <c r="P74"/>
  <c r="P73"/>
  <c r="W72"/>
  <c r="V72"/>
  <c r="U72"/>
  <c r="T72"/>
  <c r="S72"/>
  <c r="R72"/>
  <c r="Q72"/>
  <c r="P72"/>
  <c r="P71"/>
  <c r="O71"/>
  <c r="P70"/>
  <c r="P69"/>
  <c r="W68"/>
  <c r="V68"/>
  <c r="U68"/>
  <c r="T68"/>
  <c r="S68"/>
  <c r="R68"/>
  <c r="Q68"/>
  <c r="P68"/>
  <c r="P67"/>
  <c r="O67"/>
  <c r="P66"/>
  <c r="P65"/>
  <c r="W64"/>
  <c r="V64"/>
  <c r="U64"/>
  <c r="T64"/>
  <c r="S64"/>
  <c r="R64"/>
  <c r="Q64"/>
  <c r="P64"/>
  <c r="P63"/>
  <c r="O63"/>
  <c r="P62"/>
  <c r="P61"/>
  <c r="W60"/>
  <c r="V60"/>
  <c r="U60"/>
  <c r="T60"/>
  <c r="S60"/>
  <c r="R60"/>
  <c r="Q60"/>
  <c r="P60"/>
  <c r="P59"/>
  <c r="O59"/>
  <c r="P58"/>
  <c r="P57"/>
  <c r="W56"/>
  <c r="V56"/>
  <c r="U56"/>
  <c r="T56"/>
  <c r="S56"/>
  <c r="R56"/>
  <c r="Q56"/>
  <c r="P56"/>
  <c r="P55"/>
  <c r="O55"/>
  <c r="P54"/>
  <c r="P53"/>
  <c r="W52"/>
  <c r="V52"/>
  <c r="U52"/>
  <c r="T52"/>
  <c r="S52"/>
  <c r="R52"/>
  <c r="Q52"/>
  <c r="P52"/>
  <c r="P51"/>
  <c r="W50"/>
  <c r="V50"/>
  <c r="U50"/>
  <c r="T50"/>
  <c r="S50"/>
  <c r="R50"/>
  <c r="Q50"/>
  <c r="P50"/>
  <c r="N50"/>
  <c r="W49"/>
  <c r="V49"/>
  <c r="U49"/>
  <c r="T49"/>
  <c r="S49"/>
  <c r="R49"/>
  <c r="Q49"/>
  <c r="P49"/>
  <c r="N49"/>
  <c r="W48"/>
  <c r="V48"/>
  <c r="U48"/>
  <c r="T48"/>
  <c r="S48"/>
  <c r="R48"/>
  <c r="Q48"/>
  <c r="P48"/>
  <c r="N48"/>
  <c r="W47"/>
  <c r="V47"/>
  <c r="U47"/>
  <c r="T47"/>
  <c r="S47"/>
  <c r="R47"/>
  <c r="Q47"/>
  <c r="P47"/>
  <c r="O47"/>
  <c r="N47"/>
  <c r="O17"/>
  <c r="AF17" s="1"/>
  <c r="O21"/>
  <c r="AF21" s="1"/>
  <c r="L21" i="5" s="1"/>
  <c r="O25" i="4"/>
  <c r="AF25" s="1"/>
  <c r="L25" i="5" s="1"/>
  <c r="O29" i="4"/>
  <c r="AE29" s="1"/>
  <c r="O33"/>
  <c r="AE33" s="1"/>
  <c r="O37"/>
  <c r="AE37" s="1"/>
  <c r="O41"/>
  <c r="AE41" s="1"/>
  <c r="AX48" i="6"/>
  <c r="AY48"/>
  <c r="AZ48"/>
  <c r="BB48"/>
  <c r="BC48"/>
  <c r="AX50"/>
  <c r="AY50"/>
  <c r="AZ50"/>
  <c r="BA50"/>
  <c r="BB50"/>
  <c r="BC50"/>
  <c r="AX52"/>
  <c r="AY52"/>
  <c r="AZ52"/>
  <c r="BA52"/>
  <c r="BB52"/>
  <c r="BC52"/>
  <c r="AX54"/>
  <c r="AY54"/>
  <c r="AZ54"/>
  <c r="BA54"/>
  <c r="BB54"/>
  <c r="BC54"/>
  <c r="AX56"/>
  <c r="AY56"/>
  <c r="AZ56"/>
  <c r="BA56"/>
  <c r="BB56"/>
  <c r="BC56"/>
  <c r="AX58"/>
  <c r="AY58"/>
  <c r="AZ58"/>
  <c r="BA58"/>
  <c r="BB58"/>
  <c r="BC58"/>
  <c r="AX60"/>
  <c r="AY60"/>
  <c r="AZ60"/>
  <c r="BA60"/>
  <c r="BB60"/>
  <c r="BC60"/>
  <c r="AX62"/>
  <c r="AY62"/>
  <c r="AZ62"/>
  <c r="BA62"/>
  <c r="BB62"/>
  <c r="BC62"/>
  <c r="AX64"/>
  <c r="AY64"/>
  <c r="AZ64"/>
  <c r="BA64"/>
  <c r="BB64"/>
  <c r="BC64"/>
  <c r="AX66"/>
  <c r="AY66"/>
  <c r="AZ66"/>
  <c r="BA66"/>
  <c r="BB66"/>
  <c r="BC66"/>
  <c r="AW66"/>
  <c r="AW64"/>
  <c r="AW62"/>
  <c r="AW60"/>
  <c r="AW58"/>
  <c r="AW56"/>
  <c r="AW54"/>
  <c r="AW52"/>
  <c r="AW50"/>
  <c r="AW48"/>
  <c r="AX26"/>
  <c r="AY26"/>
  <c r="AZ26"/>
  <c r="BA26"/>
  <c r="BB26"/>
  <c r="BC26"/>
  <c r="AX28"/>
  <c r="AY28"/>
  <c r="AZ28"/>
  <c r="BA28"/>
  <c r="BB28"/>
  <c r="BC28"/>
  <c r="AX30"/>
  <c r="AY30"/>
  <c r="AZ30"/>
  <c r="BA30"/>
  <c r="BB30"/>
  <c r="BC30"/>
  <c r="AX32"/>
  <c r="AY32"/>
  <c r="AZ32"/>
  <c r="BA32"/>
  <c r="BB32"/>
  <c r="BC32"/>
  <c r="AX34"/>
  <c r="AY34"/>
  <c r="AZ34"/>
  <c r="BA34"/>
  <c r="BB34"/>
  <c r="BC34"/>
  <c r="AX36"/>
  <c r="AY36"/>
  <c r="AZ36"/>
  <c r="BA36"/>
  <c r="BB36"/>
  <c r="BC36"/>
  <c r="AX38"/>
  <c r="AY38"/>
  <c r="AZ38"/>
  <c r="BA38"/>
  <c r="BB38"/>
  <c r="BC38"/>
  <c r="AX40"/>
  <c r="AY40"/>
  <c r="AZ40"/>
  <c r="BA40"/>
  <c r="BB40"/>
  <c r="BC40"/>
  <c r="AX42"/>
  <c r="AY42"/>
  <c r="AZ42"/>
  <c r="BA42"/>
  <c r="BB42"/>
  <c r="BC42"/>
  <c r="AX44"/>
  <c r="AY44"/>
  <c r="AZ44"/>
  <c r="BA44"/>
  <c r="BB44"/>
  <c r="BC44"/>
  <c r="AW30"/>
  <c r="AW28"/>
  <c r="AW26"/>
  <c r="AW44"/>
  <c r="AW42"/>
  <c r="AW40"/>
  <c r="AW38"/>
  <c r="AW36"/>
  <c r="AW34"/>
  <c r="D41" i="5"/>
  <c r="D37"/>
  <c r="D33"/>
  <c r="D29"/>
  <c r="D25"/>
  <c r="D21"/>
  <c r="J44"/>
  <c r="I44"/>
  <c r="H44"/>
  <c r="G44"/>
  <c r="F44"/>
  <c r="E44"/>
  <c r="D44"/>
  <c r="J43"/>
  <c r="I43"/>
  <c r="H43"/>
  <c r="G43"/>
  <c r="F43"/>
  <c r="E43"/>
  <c r="D43"/>
  <c r="J40"/>
  <c r="I40"/>
  <c r="H40"/>
  <c r="G40"/>
  <c r="F40"/>
  <c r="E40"/>
  <c r="D40"/>
  <c r="J39"/>
  <c r="I39"/>
  <c r="H39"/>
  <c r="G39"/>
  <c r="F39"/>
  <c r="E39"/>
  <c r="D39"/>
  <c r="J36"/>
  <c r="I36"/>
  <c r="H36"/>
  <c r="G36"/>
  <c r="F36"/>
  <c r="E36"/>
  <c r="D36"/>
  <c r="J35"/>
  <c r="I35"/>
  <c r="H35"/>
  <c r="G35"/>
  <c r="F35"/>
  <c r="E35"/>
  <c r="D35"/>
  <c r="J32"/>
  <c r="I32"/>
  <c r="H32"/>
  <c r="G32"/>
  <c r="F32"/>
  <c r="E32"/>
  <c r="D32"/>
  <c r="J31"/>
  <c r="I31"/>
  <c r="H31"/>
  <c r="G31"/>
  <c r="F31"/>
  <c r="E31"/>
  <c r="D31"/>
  <c r="J28"/>
  <c r="I28"/>
  <c r="H28"/>
  <c r="G28"/>
  <c r="F28"/>
  <c r="E28"/>
  <c r="D28"/>
  <c r="J27"/>
  <c r="I27"/>
  <c r="H27"/>
  <c r="G27"/>
  <c r="F27"/>
  <c r="E27"/>
  <c r="D27"/>
  <c r="J24"/>
  <c r="I24"/>
  <c r="H24"/>
  <c r="G24"/>
  <c r="F24"/>
  <c r="E24"/>
  <c r="D24"/>
  <c r="J23"/>
  <c r="I23"/>
  <c r="H23"/>
  <c r="G23"/>
  <c r="F23"/>
  <c r="E23"/>
  <c r="D23"/>
  <c r="J20"/>
  <c r="I20"/>
  <c r="H20"/>
  <c r="G20"/>
  <c r="F20"/>
  <c r="E20"/>
  <c r="D20"/>
  <c r="J19"/>
  <c r="I19"/>
  <c r="H19"/>
  <c r="G19"/>
  <c r="F19"/>
  <c r="E19"/>
  <c r="D19"/>
  <c r="AR159" i="4"/>
  <c r="AK219" s="1"/>
  <c r="AS159"/>
  <c r="AK279" s="1"/>
  <c r="AT159"/>
  <c r="AK339" s="1"/>
  <c r="AU159"/>
  <c r="AK399" s="1"/>
  <c r="AV159"/>
  <c r="AK459" s="1"/>
  <c r="AW159"/>
  <c r="AK519" s="1"/>
  <c r="BC641"/>
  <c r="BC643"/>
  <c r="BC617"/>
  <c r="BC619"/>
  <c r="BC621"/>
  <c r="BC623"/>
  <c r="BC625"/>
  <c r="BC627"/>
  <c r="BC629"/>
  <c r="BC631"/>
  <c r="BC633"/>
  <c r="BC635"/>
  <c r="BC637"/>
  <c r="BC639"/>
  <c r="BC595"/>
  <c r="BC597"/>
  <c r="BC599"/>
  <c r="BC601"/>
  <c r="BC603"/>
  <c r="BC605"/>
  <c r="BC607"/>
  <c r="BC609"/>
  <c r="BC611"/>
  <c r="BC613"/>
  <c r="BC615"/>
  <c r="BC569"/>
  <c r="BC571"/>
  <c r="BC573"/>
  <c r="BC575"/>
  <c r="BC577"/>
  <c r="BC579"/>
  <c r="BC581"/>
  <c r="BC583"/>
  <c r="BC585"/>
  <c r="BC587"/>
  <c r="BC589"/>
  <c r="BC591"/>
  <c r="BC593"/>
  <c r="BC487"/>
  <c r="BC489"/>
  <c r="BC491"/>
  <c r="BC493"/>
  <c r="BC495"/>
  <c r="BC497"/>
  <c r="BC499"/>
  <c r="BC501"/>
  <c r="BC503"/>
  <c r="BC505"/>
  <c r="BC507"/>
  <c r="BC509"/>
  <c r="BC511"/>
  <c r="BC513"/>
  <c r="BC515"/>
  <c r="BC517"/>
  <c r="BC519"/>
  <c r="BC521"/>
  <c r="BC523"/>
  <c r="BC525"/>
  <c r="BC527"/>
  <c r="BC529"/>
  <c r="BC531"/>
  <c r="BC533"/>
  <c r="BC535"/>
  <c r="BC537"/>
  <c r="BC539"/>
  <c r="BC541"/>
  <c r="BC543"/>
  <c r="BC545"/>
  <c r="BC547"/>
  <c r="BC549"/>
  <c r="BC551"/>
  <c r="BC553"/>
  <c r="BC555"/>
  <c r="BC557"/>
  <c r="BC559"/>
  <c r="BC561"/>
  <c r="BC563"/>
  <c r="BC565"/>
  <c r="BC567"/>
  <c r="BC485"/>
  <c r="BC477"/>
  <c r="BC479"/>
  <c r="BC481"/>
  <c r="BC483"/>
  <c r="BC467"/>
  <c r="BC469"/>
  <c r="BC471"/>
  <c r="BC473"/>
  <c r="BC475"/>
  <c r="BC455"/>
  <c r="BC457"/>
  <c r="BC459"/>
  <c r="BC461"/>
  <c r="BC463"/>
  <c r="BC465"/>
  <c r="BC449"/>
  <c r="BC451"/>
  <c r="BC453"/>
  <c r="BC327"/>
  <c r="BC329"/>
  <c r="BC331"/>
  <c r="BC333"/>
  <c r="BC335"/>
  <c r="BC337"/>
  <c r="BC339"/>
  <c r="BC341"/>
  <c r="BC343"/>
  <c r="BC345"/>
  <c r="BC347"/>
  <c r="BC349"/>
  <c r="BC351"/>
  <c r="BC353"/>
  <c r="BC355"/>
  <c r="BC357"/>
  <c r="BC359"/>
  <c r="BC361"/>
  <c r="BC363"/>
  <c r="BC365"/>
  <c r="BC367"/>
  <c r="BC369"/>
  <c r="BC371"/>
  <c r="BC373"/>
  <c r="BC375"/>
  <c r="BC377"/>
  <c r="BC379"/>
  <c r="BC381"/>
  <c r="BC383"/>
  <c r="BC385"/>
  <c r="BC387"/>
  <c r="BC389"/>
  <c r="BC391"/>
  <c r="BC393"/>
  <c r="BC395"/>
  <c r="BC397"/>
  <c r="BC399"/>
  <c r="BC401"/>
  <c r="BC403"/>
  <c r="BC405"/>
  <c r="BC407"/>
  <c r="BC409"/>
  <c r="BC411"/>
  <c r="BC413"/>
  <c r="BC415"/>
  <c r="BC417"/>
  <c r="BC419"/>
  <c r="BC421"/>
  <c r="BC423"/>
  <c r="BC425"/>
  <c r="BC427"/>
  <c r="BC429"/>
  <c r="BC431"/>
  <c r="BC433"/>
  <c r="BC435"/>
  <c r="BC437"/>
  <c r="BC439"/>
  <c r="BC441"/>
  <c r="BC443"/>
  <c r="BC445"/>
  <c r="BC447"/>
  <c r="BC325"/>
  <c r="BA313"/>
  <c r="BA473" s="1"/>
  <c r="BA633" s="1"/>
  <c r="BC313"/>
  <c r="BA315"/>
  <c r="BA475" s="1"/>
  <c r="BA635" s="1"/>
  <c r="BC315"/>
  <c r="BA317"/>
  <c r="BA477" s="1"/>
  <c r="BA637" s="1"/>
  <c r="BC317"/>
  <c r="BA319"/>
  <c r="BA479" s="1"/>
  <c r="BA639" s="1"/>
  <c r="BC319"/>
  <c r="BA321"/>
  <c r="BA481" s="1"/>
  <c r="BA641" s="1"/>
  <c r="BC321"/>
  <c r="BA323"/>
  <c r="BA483" s="1"/>
  <c r="BA643" s="1"/>
  <c r="BC323"/>
  <c r="BA289"/>
  <c r="BA449" s="1"/>
  <c r="BA609" s="1"/>
  <c r="BC289"/>
  <c r="BA291"/>
  <c r="BA451" s="1"/>
  <c r="BA611" s="1"/>
  <c r="BC291"/>
  <c r="BA293"/>
  <c r="BA453" s="1"/>
  <c r="BA613" s="1"/>
  <c r="BC293"/>
  <c r="BA295"/>
  <c r="BA455" s="1"/>
  <c r="BA615" s="1"/>
  <c r="BC295"/>
  <c r="BA297"/>
  <c r="BA457" s="1"/>
  <c r="BA617" s="1"/>
  <c r="BC297"/>
  <c r="BA299"/>
  <c r="BA459" s="1"/>
  <c r="BA619" s="1"/>
  <c r="BC299"/>
  <c r="BA301"/>
  <c r="BA461" s="1"/>
  <c r="BA621" s="1"/>
  <c r="BC301"/>
  <c r="BA303"/>
  <c r="BA463" s="1"/>
  <c r="BA623" s="1"/>
  <c r="BC303"/>
  <c r="BA305"/>
  <c r="BA465" s="1"/>
  <c r="BA625" s="1"/>
  <c r="BC305"/>
  <c r="BA307"/>
  <c r="BA467" s="1"/>
  <c r="BA627" s="1"/>
  <c r="BC307"/>
  <c r="BA309"/>
  <c r="BA469" s="1"/>
  <c r="BA629" s="1"/>
  <c r="BC309"/>
  <c r="BA311"/>
  <c r="BA471" s="1"/>
  <c r="BA631" s="1"/>
  <c r="BC311"/>
  <c r="BA255"/>
  <c r="BA415" s="1"/>
  <c r="BA575" s="1"/>
  <c r="BC255"/>
  <c r="BA257"/>
  <c r="BA417" s="1"/>
  <c r="BA577" s="1"/>
  <c r="BC257"/>
  <c r="BA259"/>
  <c r="BA419" s="1"/>
  <c r="BA579" s="1"/>
  <c r="BC259"/>
  <c r="BA261"/>
  <c r="BA421" s="1"/>
  <c r="BA581" s="1"/>
  <c r="BC261"/>
  <c r="BA263"/>
  <c r="BA423" s="1"/>
  <c r="BA583" s="1"/>
  <c r="BC263"/>
  <c r="BA265"/>
  <c r="BA425" s="1"/>
  <c r="BA585" s="1"/>
  <c r="BC265"/>
  <c r="BA267"/>
  <c r="BA427" s="1"/>
  <c r="BA587" s="1"/>
  <c r="BC267"/>
  <c r="BA269"/>
  <c r="BA429" s="1"/>
  <c r="BA589" s="1"/>
  <c r="BC269"/>
  <c r="BA271"/>
  <c r="BA431" s="1"/>
  <c r="BA591" s="1"/>
  <c r="BC271"/>
  <c r="BA273"/>
  <c r="BA433" s="1"/>
  <c r="BA593" s="1"/>
  <c r="BC273"/>
  <c r="BA275"/>
  <c r="BA435" s="1"/>
  <c r="BA595" s="1"/>
  <c r="BC275"/>
  <c r="BA277"/>
  <c r="BA437" s="1"/>
  <c r="BA597" s="1"/>
  <c r="BC277"/>
  <c r="BA279"/>
  <c r="BA439" s="1"/>
  <c r="BA599" s="1"/>
  <c r="BC279"/>
  <c r="BA281"/>
  <c r="BA441" s="1"/>
  <c r="BA601" s="1"/>
  <c r="BC281"/>
  <c r="BA283"/>
  <c r="BA443" s="1"/>
  <c r="BA603" s="1"/>
  <c r="BC283"/>
  <c r="BA285"/>
  <c r="BA445" s="1"/>
  <c r="BA605" s="1"/>
  <c r="BC285"/>
  <c r="BA287"/>
  <c r="BA447" s="1"/>
  <c r="BA607" s="1"/>
  <c r="BC287"/>
  <c r="BA167"/>
  <c r="BA327" s="1"/>
  <c r="BA487" s="1"/>
  <c r="BC167"/>
  <c r="BA169"/>
  <c r="BA329" s="1"/>
  <c r="BA489" s="1"/>
  <c r="BC169"/>
  <c r="BA171"/>
  <c r="BA331" s="1"/>
  <c r="BA491" s="1"/>
  <c r="BC171"/>
  <c r="BA173"/>
  <c r="BA333" s="1"/>
  <c r="BA493" s="1"/>
  <c r="BC173"/>
  <c r="BA175"/>
  <c r="BA335" s="1"/>
  <c r="BA495" s="1"/>
  <c r="BC175"/>
  <c r="BA177"/>
  <c r="BA337" s="1"/>
  <c r="BA497" s="1"/>
  <c r="BC177"/>
  <c r="BA179"/>
  <c r="BA339" s="1"/>
  <c r="BA499" s="1"/>
  <c r="BC179"/>
  <c r="BA181"/>
  <c r="BA341" s="1"/>
  <c r="BA501" s="1"/>
  <c r="BC181"/>
  <c r="BA183"/>
  <c r="BA343" s="1"/>
  <c r="BA503" s="1"/>
  <c r="BC183"/>
  <c r="BA185"/>
  <c r="BA345" s="1"/>
  <c r="BA505" s="1"/>
  <c r="BC185"/>
  <c r="BA187"/>
  <c r="BA347" s="1"/>
  <c r="BA507" s="1"/>
  <c r="BC187"/>
  <c r="BA189"/>
  <c r="BA349" s="1"/>
  <c r="BA509" s="1"/>
  <c r="BC189"/>
  <c r="BA191"/>
  <c r="BA351" s="1"/>
  <c r="BA511" s="1"/>
  <c r="BC191"/>
  <c r="BA193"/>
  <c r="BA353" s="1"/>
  <c r="BA513" s="1"/>
  <c r="BC193"/>
  <c r="BA195"/>
  <c r="BA355" s="1"/>
  <c r="BA515" s="1"/>
  <c r="BC195"/>
  <c r="BA197"/>
  <c r="BA357" s="1"/>
  <c r="BA517" s="1"/>
  <c r="BC197"/>
  <c r="BA199"/>
  <c r="BA359" s="1"/>
  <c r="BA519" s="1"/>
  <c r="BC199"/>
  <c r="BA201"/>
  <c r="BA361" s="1"/>
  <c r="BA521" s="1"/>
  <c r="BC201"/>
  <c r="BA203"/>
  <c r="BA363" s="1"/>
  <c r="BA523" s="1"/>
  <c r="BC203"/>
  <c r="BA205"/>
  <c r="BA365" s="1"/>
  <c r="BA525" s="1"/>
  <c r="BC205"/>
  <c r="BA207"/>
  <c r="BA367" s="1"/>
  <c r="BA527" s="1"/>
  <c r="BC207"/>
  <c r="BA209"/>
  <c r="BA369" s="1"/>
  <c r="BA529" s="1"/>
  <c r="BC209"/>
  <c r="BA211"/>
  <c r="BA371" s="1"/>
  <c r="BA531" s="1"/>
  <c r="BC211"/>
  <c r="BA213"/>
  <c r="BA373" s="1"/>
  <c r="BA533" s="1"/>
  <c r="BC213"/>
  <c r="BA215"/>
  <c r="BA375" s="1"/>
  <c r="BA535" s="1"/>
  <c r="BC215"/>
  <c r="BA217"/>
  <c r="BA377" s="1"/>
  <c r="BA537" s="1"/>
  <c r="BC217"/>
  <c r="BA219"/>
  <c r="BA379" s="1"/>
  <c r="BA539" s="1"/>
  <c r="BC219"/>
  <c r="BA221"/>
  <c r="BA381" s="1"/>
  <c r="BA541" s="1"/>
  <c r="BC221"/>
  <c r="BA223"/>
  <c r="BA383" s="1"/>
  <c r="BA543" s="1"/>
  <c r="BC223"/>
  <c r="BA225"/>
  <c r="BA385" s="1"/>
  <c r="BA545" s="1"/>
  <c r="BC225"/>
  <c r="BA227"/>
  <c r="BA387" s="1"/>
  <c r="BA547" s="1"/>
  <c r="BC227"/>
  <c r="BA229"/>
  <c r="BA389" s="1"/>
  <c r="BA549" s="1"/>
  <c r="BC229"/>
  <c r="BA231"/>
  <c r="BA391" s="1"/>
  <c r="BA551" s="1"/>
  <c r="BC231"/>
  <c r="BA233"/>
  <c r="BA393" s="1"/>
  <c r="BA553" s="1"/>
  <c r="BC233"/>
  <c r="BA235"/>
  <c r="BA395" s="1"/>
  <c r="BA555" s="1"/>
  <c r="BC235"/>
  <c r="BA237"/>
  <c r="BA397" s="1"/>
  <c r="BA557" s="1"/>
  <c r="BC237"/>
  <c r="BA239"/>
  <c r="BA399" s="1"/>
  <c r="BA559" s="1"/>
  <c r="BC239"/>
  <c r="BA241"/>
  <c r="BA401" s="1"/>
  <c r="BA561" s="1"/>
  <c r="BC241"/>
  <c r="BA243"/>
  <c r="BA403" s="1"/>
  <c r="BA563" s="1"/>
  <c r="BC243"/>
  <c r="BA245"/>
  <c r="BA405" s="1"/>
  <c r="BA565" s="1"/>
  <c r="BC245"/>
  <c r="BA247"/>
  <c r="BA407" s="1"/>
  <c r="BA567" s="1"/>
  <c r="BC247"/>
  <c r="BA249"/>
  <c r="BA409" s="1"/>
  <c r="BA569" s="1"/>
  <c r="BC249"/>
  <c r="BA251"/>
  <c r="BA411" s="1"/>
  <c r="BA571" s="1"/>
  <c r="BC251"/>
  <c r="BA253"/>
  <c r="BA413" s="1"/>
  <c r="BA573" s="1"/>
  <c r="BC253"/>
  <c r="BA165"/>
  <c r="BA325" s="1"/>
  <c r="BA485" s="1"/>
  <c r="BC165"/>
  <c r="BC145"/>
  <c r="BC147"/>
  <c r="BC149"/>
  <c r="BC151"/>
  <c r="BC153"/>
  <c r="BC155"/>
  <c r="BC157"/>
  <c r="BC159"/>
  <c r="BC161"/>
  <c r="BC163"/>
  <c r="BC123"/>
  <c r="BC125"/>
  <c r="BC127"/>
  <c r="BC129"/>
  <c r="BC131"/>
  <c r="BC133"/>
  <c r="BC135"/>
  <c r="BC137"/>
  <c r="BC139"/>
  <c r="BC141"/>
  <c r="BC143"/>
  <c r="BC81"/>
  <c r="BC83"/>
  <c r="BC85"/>
  <c r="BC87"/>
  <c r="BC89"/>
  <c r="BC91"/>
  <c r="BC93"/>
  <c r="BC95"/>
  <c r="BC97"/>
  <c r="BC99"/>
  <c r="BC101"/>
  <c r="BC103"/>
  <c r="BC105"/>
  <c r="BC107"/>
  <c r="BC109"/>
  <c r="BC111"/>
  <c r="BC113"/>
  <c r="BC115"/>
  <c r="BC117"/>
  <c r="BC119"/>
  <c r="BC121"/>
  <c r="BC19"/>
  <c r="BC21"/>
  <c r="BC23"/>
  <c r="BC25"/>
  <c r="BC27"/>
  <c r="BC29"/>
  <c r="BC31"/>
  <c r="BC33"/>
  <c r="BC35"/>
  <c r="BC37"/>
  <c r="BC39"/>
  <c r="BC41"/>
  <c r="BC43"/>
  <c r="BC45"/>
  <c r="BC47"/>
  <c r="BC49"/>
  <c r="BC51"/>
  <c r="BC53"/>
  <c r="BC55"/>
  <c r="BC57"/>
  <c r="BC59"/>
  <c r="BC61"/>
  <c r="BC63"/>
  <c r="BC65"/>
  <c r="BC67"/>
  <c r="BC69"/>
  <c r="BC71"/>
  <c r="BC73"/>
  <c r="BC75"/>
  <c r="BC77"/>
  <c r="BC79"/>
  <c r="BC11"/>
  <c r="BC13"/>
  <c r="BC15"/>
  <c r="BC17"/>
  <c r="BC9"/>
  <c r="BE643"/>
  <c r="BE641"/>
  <c r="BE639"/>
  <c r="BE638"/>
  <c r="BE635"/>
  <c r="BE631"/>
  <c r="BE630"/>
  <c r="BE629"/>
  <c r="BE627"/>
  <c r="BE623"/>
  <c r="BE622"/>
  <c r="BE621"/>
  <c r="BE620"/>
  <c r="BE619"/>
  <c r="BE615"/>
  <c r="BE614"/>
  <c r="BE613"/>
  <c r="BE611"/>
  <c r="BE607"/>
  <c r="BE606"/>
  <c r="BE605"/>
  <c r="BE603"/>
  <c r="BE601"/>
  <c r="BE599"/>
  <c r="BE595"/>
  <c r="BE593"/>
  <c r="BE592"/>
  <c r="BE591"/>
  <c r="BE587"/>
  <c r="BE585"/>
  <c r="BE583"/>
  <c r="BE579"/>
  <c r="BE577"/>
  <c r="BE575"/>
  <c r="BE574"/>
  <c r="BE571"/>
  <c r="BE567"/>
  <c r="BE566"/>
  <c r="BE565"/>
  <c r="BE563"/>
  <c r="BE559"/>
  <c r="BE558"/>
  <c r="BE557"/>
  <c r="BE556"/>
  <c r="BE555"/>
  <c r="BE551"/>
  <c r="BE550"/>
  <c r="BE549"/>
  <c r="BE547"/>
  <c r="BE543"/>
  <c r="BE542"/>
  <c r="BE541"/>
  <c r="BE539"/>
  <c r="BE537"/>
  <c r="BE535"/>
  <c r="BE531"/>
  <c r="BE529"/>
  <c r="BE528"/>
  <c r="BE527"/>
  <c r="BE523"/>
  <c r="BE521"/>
  <c r="BE519"/>
  <c r="BE513"/>
  <c r="BE512"/>
  <c r="BE511"/>
  <c r="BE510"/>
  <c r="BE505"/>
  <c r="BE504"/>
  <c r="BE503"/>
  <c r="BE502"/>
  <c r="BE501"/>
  <c r="BE497"/>
  <c r="BE496"/>
  <c r="BE495"/>
  <c r="BE494"/>
  <c r="BE493"/>
  <c r="BE492"/>
  <c r="BE489"/>
  <c r="BE488"/>
  <c r="BE487"/>
  <c r="BE305"/>
  <c r="BE300"/>
  <c r="BE296"/>
  <c r="BE292"/>
  <c r="BE273"/>
  <c r="BE272"/>
  <c r="BE264"/>
  <c r="BE260"/>
  <c r="BE256"/>
  <c r="BE252"/>
  <c r="BE241"/>
  <c r="BE228"/>
  <c r="BE224"/>
  <c r="BE220"/>
  <c r="BE216"/>
  <c r="BE214"/>
  <c r="BE201"/>
  <c r="BE190"/>
  <c r="BE181"/>
  <c r="H163" i="6"/>
  <c r="BE164" i="4" s="1"/>
  <c r="H162" i="6"/>
  <c r="BE163" i="4" s="1"/>
  <c r="H161" i="6"/>
  <c r="BE162" i="4" s="1"/>
  <c r="H160" i="6"/>
  <c r="BE161" i="4" s="1"/>
  <c r="H159" i="6"/>
  <c r="BE160" i="4" s="1"/>
  <c r="H158" i="6"/>
  <c r="BE159" i="4" s="1"/>
  <c r="H157" i="6"/>
  <c r="BE158" i="4" s="1"/>
  <c r="H156" i="6"/>
  <c r="BE157" i="4" s="1"/>
  <c r="H155" i="6"/>
  <c r="BE156" i="4" s="1"/>
  <c r="H154" i="6"/>
  <c r="BE155" i="4" s="1"/>
  <c r="H153" i="6"/>
  <c r="BE154" i="4" s="1"/>
  <c r="H152" i="6"/>
  <c r="BE153" i="4" s="1"/>
  <c r="H151" i="6"/>
  <c r="BE152" i="4" s="1"/>
  <c r="H150" i="6"/>
  <c r="BE151" i="4" s="1"/>
  <c r="H149" i="6"/>
  <c r="BE150" i="4" s="1"/>
  <c r="H148" i="6"/>
  <c r="BE149" i="4" s="1"/>
  <c r="H147" i="6"/>
  <c r="BE148" i="4" s="1"/>
  <c r="H146" i="6"/>
  <c r="BE147" i="4" s="1"/>
  <c r="H145" i="6"/>
  <c r="BE146" i="4" s="1"/>
  <c r="H144" i="6"/>
  <c r="BE145" i="4" s="1"/>
  <c r="H143" i="6"/>
  <c r="BE144" i="4" s="1"/>
  <c r="H142" i="6"/>
  <c r="BE143" i="4" s="1"/>
  <c r="H141" i="6"/>
  <c r="BE142" i="4" s="1"/>
  <c r="H140" i="6"/>
  <c r="BE141" i="4" s="1"/>
  <c r="H139" i="6"/>
  <c r="BE140" i="4" s="1"/>
  <c r="H138" i="6"/>
  <c r="BE139" i="4" s="1"/>
  <c r="H137" i="6"/>
  <c r="BE138" i="4" s="1"/>
  <c r="H136" i="6"/>
  <c r="BE137" i="4" s="1"/>
  <c r="H135" i="6"/>
  <c r="BE136" i="4" s="1"/>
  <c r="H134" i="6"/>
  <c r="BE135" i="4" s="1"/>
  <c r="H133" i="6"/>
  <c r="BE134" i="4" s="1"/>
  <c r="H132" i="6"/>
  <c r="BE133" i="4" s="1"/>
  <c r="H131" i="6"/>
  <c r="BE132" i="4" s="1"/>
  <c r="H130" i="6"/>
  <c r="BE131" i="4" s="1"/>
  <c r="H129" i="6"/>
  <c r="BE130" i="4" s="1"/>
  <c r="H128" i="6"/>
  <c r="BE129" i="4" s="1"/>
  <c r="H127" i="6"/>
  <c r="BE128" i="4" s="1"/>
  <c r="H126" i="6"/>
  <c r="BE127" i="4" s="1"/>
  <c r="H125" i="6"/>
  <c r="BE126" i="4" s="1"/>
  <c r="H124" i="6"/>
  <c r="BE125" i="4" s="1"/>
  <c r="H123" i="6"/>
  <c r="BE124" i="4" s="1"/>
  <c r="H122" i="6"/>
  <c r="BE123" i="4" s="1"/>
  <c r="H121" i="6"/>
  <c r="BE122" i="4" s="1"/>
  <c r="H120" i="6"/>
  <c r="BE121" i="4" s="1"/>
  <c r="H119" i="6"/>
  <c r="BE120" i="4" s="1"/>
  <c r="H118" i="6"/>
  <c r="BE119" i="4" s="1"/>
  <c r="H117" i="6"/>
  <c r="BE118" i="4" s="1"/>
  <c r="H116" i="6"/>
  <c r="BE117" i="4" s="1"/>
  <c r="H115" i="6"/>
  <c r="BE116" i="4" s="1"/>
  <c r="H114" i="6"/>
  <c r="BE115" i="4" s="1"/>
  <c r="H113" i="6"/>
  <c r="BE114" i="4" s="1"/>
  <c r="H112" i="6"/>
  <c r="BE113" i="4" s="1"/>
  <c r="H111" i="6"/>
  <c r="BE112" i="4" s="1"/>
  <c r="H110" i="6"/>
  <c r="BE111" i="4" s="1"/>
  <c r="H109" i="6"/>
  <c r="BE110" i="4" s="1"/>
  <c r="H108" i="6"/>
  <c r="BE109" i="4" s="1"/>
  <c r="H107" i="6"/>
  <c r="BE108" i="4" s="1"/>
  <c r="H106" i="6"/>
  <c r="BE107" i="4" s="1"/>
  <c r="H105" i="6"/>
  <c r="BE106" i="4" s="1"/>
  <c r="H104" i="6"/>
  <c r="BE105" i="4" s="1"/>
  <c r="H103" i="6"/>
  <c r="BE104" i="4" s="1"/>
  <c r="H102" i="6"/>
  <c r="BE103" i="4" s="1"/>
  <c r="H101" i="6"/>
  <c r="BE102" i="4" s="1"/>
  <c r="H100" i="6"/>
  <c r="BE101" i="4" s="1"/>
  <c r="H99" i="6"/>
  <c r="BE100" i="4" s="1"/>
  <c r="H98" i="6"/>
  <c r="BE99" i="4" s="1"/>
  <c r="H97" i="6"/>
  <c r="BE98" i="4" s="1"/>
  <c r="H96" i="6"/>
  <c r="BE97" i="4" s="1"/>
  <c r="H95" i="6"/>
  <c r="BE96" i="4" s="1"/>
  <c r="H94" i="6"/>
  <c r="BE95" i="4" s="1"/>
  <c r="H93" i="6"/>
  <c r="BE94" i="4" s="1"/>
  <c r="H92" i="6"/>
  <c r="BE93" i="4" s="1"/>
  <c r="H91" i="6"/>
  <c r="BE92" i="4" s="1"/>
  <c r="H90" i="6"/>
  <c r="BE91" i="4" s="1"/>
  <c r="H89" i="6"/>
  <c r="BE90" i="4" s="1"/>
  <c r="H88" i="6"/>
  <c r="BE89" i="4" s="1"/>
  <c r="H87" i="6"/>
  <c r="BE88" i="4" s="1"/>
  <c r="H86" i="6"/>
  <c r="BE87" i="4" s="1"/>
  <c r="H85" i="6"/>
  <c r="BE86" i="4" s="1"/>
  <c r="H84" i="6"/>
  <c r="BE85" i="4" s="1"/>
  <c r="H83" i="6"/>
  <c r="BE84" i="4" s="1"/>
  <c r="H82" i="6"/>
  <c r="BE83" i="4" s="1"/>
  <c r="H81" i="6"/>
  <c r="BE82" i="4" s="1"/>
  <c r="H80" i="6"/>
  <c r="BE81" i="4" s="1"/>
  <c r="H79" i="6"/>
  <c r="BE80" i="4" s="1"/>
  <c r="H78" i="6"/>
  <c r="BE79" i="4" s="1"/>
  <c r="H77" i="6"/>
  <c r="BE78" i="4" s="1"/>
  <c r="H76" i="6"/>
  <c r="BE77" i="4" s="1"/>
  <c r="H75" i="6"/>
  <c r="BE76" i="4" s="1"/>
  <c r="H74" i="6"/>
  <c r="BE75" i="4" s="1"/>
  <c r="H73" i="6"/>
  <c r="BE74" i="4" s="1"/>
  <c r="H72" i="6"/>
  <c r="BE73" i="4" s="1"/>
  <c r="H71" i="6"/>
  <c r="BE72" i="4" s="1"/>
  <c r="H70" i="6"/>
  <c r="BE71" i="4" s="1"/>
  <c r="H69" i="6"/>
  <c r="BE70" i="4" s="1"/>
  <c r="H68" i="6"/>
  <c r="BE69" i="4" s="1"/>
  <c r="H67" i="6"/>
  <c r="BE68" i="4" s="1"/>
  <c r="H66" i="6"/>
  <c r="BE67" i="4" s="1"/>
  <c r="H65" i="6"/>
  <c r="BE66" i="4" s="1"/>
  <c r="H64" i="6"/>
  <c r="BE65" i="4" s="1"/>
  <c r="H63" i="6"/>
  <c r="BE64" i="4" s="1"/>
  <c r="H62" i="6"/>
  <c r="BE63" i="4" s="1"/>
  <c r="H61" i="6"/>
  <c r="BE62" i="4" s="1"/>
  <c r="H60" i="6"/>
  <c r="BE61" i="4" s="1"/>
  <c r="H59" i="6"/>
  <c r="BE60" i="4" s="1"/>
  <c r="H58" i="6"/>
  <c r="BE59" i="4" s="1"/>
  <c r="H57" i="6"/>
  <c r="BE58" i="4" s="1"/>
  <c r="H56" i="6"/>
  <c r="BE57" i="4" s="1"/>
  <c r="H55" i="6"/>
  <c r="BE56" i="4" s="1"/>
  <c r="H54" i="6"/>
  <c r="BE55" i="4" s="1"/>
  <c r="H53" i="6"/>
  <c r="BE54" i="4" s="1"/>
  <c r="H52" i="6"/>
  <c r="BE53" i="4" s="1"/>
  <c r="H51" i="6"/>
  <c r="BE52" i="4" s="1"/>
  <c r="H50" i="6"/>
  <c r="BE51" i="4" s="1"/>
  <c r="H49" i="6"/>
  <c r="BE50" i="4" s="1"/>
  <c r="H48" i="6"/>
  <c r="BE49" i="4" s="1"/>
  <c r="H47" i="6"/>
  <c r="BE48" i="4" s="1"/>
  <c r="H46" i="6"/>
  <c r="BE47" i="4" s="1"/>
  <c r="H45" i="6"/>
  <c r="BE46" i="4" s="1"/>
  <c r="H44" i="6"/>
  <c r="BE45" i="4" s="1"/>
  <c r="H43" i="6"/>
  <c r="BE44" i="4" s="1"/>
  <c r="H42" i="6"/>
  <c r="BE43" i="4" s="1"/>
  <c r="H41" i="6"/>
  <c r="BE42" i="4" s="1"/>
  <c r="H40" i="6"/>
  <c r="BE41" i="4" s="1"/>
  <c r="H39" i="6"/>
  <c r="BE40" i="4" s="1"/>
  <c r="H38" i="6"/>
  <c r="BE39" i="4" s="1"/>
  <c r="H37" i="6"/>
  <c r="BE38" i="4" s="1"/>
  <c r="H36" i="6"/>
  <c r="BE37" i="4" s="1"/>
  <c r="H35" i="6"/>
  <c r="BE36" i="4" s="1"/>
  <c r="H34" i="6"/>
  <c r="BE35" i="4" s="1"/>
  <c r="H33" i="6"/>
  <c r="BE34" i="4" s="1"/>
  <c r="H32" i="6"/>
  <c r="BE33" i="4" s="1"/>
  <c r="H31" i="6"/>
  <c r="BE32" i="4" s="1"/>
  <c r="H30" i="6"/>
  <c r="BE31" i="4" s="1"/>
  <c r="H29" i="6"/>
  <c r="BE30" i="4" s="1"/>
  <c r="H28" i="6"/>
  <c r="BE29" i="4" s="1"/>
  <c r="H27" i="6"/>
  <c r="BE28" i="4" s="1"/>
  <c r="H26" i="6"/>
  <c r="BE27" i="4" s="1"/>
  <c r="H25" i="6"/>
  <c r="BE26" i="4" s="1"/>
  <c r="H24" i="6"/>
  <c r="BE25" i="4" s="1"/>
  <c r="H23" i="6"/>
  <c r="BE24" i="4" s="1"/>
  <c r="H22" i="6"/>
  <c r="BE23" i="4" s="1"/>
  <c r="H21" i="6"/>
  <c r="BE22" i="4" s="1"/>
  <c r="H20" i="6"/>
  <c r="BE21" i="4" s="1"/>
  <c r="H19" i="6"/>
  <c r="BE20" i="4" s="1"/>
  <c r="H18" i="6"/>
  <c r="BE19" i="4" s="1"/>
  <c r="H17" i="6"/>
  <c r="BE18" i="4" s="1"/>
  <c r="H16" i="6"/>
  <c r="BE17" i="4" s="1"/>
  <c r="H15" i="6"/>
  <c r="BE16" i="4" s="1"/>
  <c r="H14" i="6"/>
  <c r="BE15" i="4" s="1"/>
  <c r="H13" i="6"/>
  <c r="BE14" i="4" s="1"/>
  <c r="H12" i="6"/>
  <c r="BE13" i="4" s="1"/>
  <c r="H11" i="6"/>
  <c r="BE12" i="4" s="1"/>
  <c r="H10" i="6"/>
  <c r="BE11" i="4" s="1"/>
  <c r="H9" i="6"/>
  <c r="BE10" i="4" s="1"/>
  <c r="H8" i="6"/>
  <c r="BE9" i="4" s="1"/>
  <c r="H7" i="6"/>
  <c r="BE8" i="4" s="1"/>
  <c r="H6" i="6"/>
  <c r="BE7" i="4" s="1"/>
  <c r="H5" i="6"/>
  <c r="BE6" i="4" s="1"/>
  <c r="BC5"/>
  <c r="BC7"/>
  <c r="BB2"/>
  <c r="BB3"/>
  <c r="BB4"/>
  <c r="AV74" i="6"/>
  <c r="AW74"/>
  <c r="AX74"/>
  <c r="AY74"/>
  <c r="AZ74"/>
  <c r="AV76"/>
  <c r="AW76"/>
  <c r="AX76"/>
  <c r="AY76"/>
  <c r="AZ76"/>
  <c r="AV78"/>
  <c r="AW78"/>
  <c r="AX78"/>
  <c r="AY78"/>
  <c r="AZ78"/>
  <c r="AV80"/>
  <c r="AW80"/>
  <c r="AX80"/>
  <c r="AY80"/>
  <c r="AZ80"/>
  <c r="AV82"/>
  <c r="AW82"/>
  <c r="AX82"/>
  <c r="AY82"/>
  <c r="AZ82"/>
  <c r="AV84"/>
  <c r="AW84"/>
  <c r="AX84"/>
  <c r="AY84"/>
  <c r="AZ84"/>
  <c r="AV86"/>
  <c r="AW86"/>
  <c r="AX86"/>
  <c r="AY86"/>
  <c r="AZ86"/>
  <c r="AV88"/>
  <c r="AW88"/>
  <c r="AX88"/>
  <c r="AY88"/>
  <c r="AZ88"/>
  <c r="AV90"/>
  <c r="AW90"/>
  <c r="AX90"/>
  <c r="AY90"/>
  <c r="AZ90"/>
  <c r="AZ72"/>
  <c r="AY72"/>
  <c r="AX72"/>
  <c r="AW72"/>
  <c r="AV72"/>
  <c r="AU74"/>
  <c r="AU76"/>
  <c r="AU78"/>
  <c r="AU80"/>
  <c r="AU82"/>
  <c r="AU84"/>
  <c r="AU86"/>
  <c r="AU88"/>
  <c r="AU90"/>
  <c r="AU72"/>
  <c r="H4"/>
  <c r="BE5" i="4" s="1"/>
  <c r="D7" i="6"/>
  <c r="D9" s="1"/>
  <c r="D11" s="1"/>
  <c r="D13" s="1"/>
  <c r="D15" s="1"/>
  <c r="D17" s="1"/>
  <c r="D19" s="1"/>
  <c r="D21" s="1"/>
  <c r="D23" s="1"/>
  <c r="D25" s="1"/>
  <c r="D27" s="1"/>
  <c r="D29" s="1"/>
  <c r="D31" s="1"/>
  <c r="D33" s="1"/>
  <c r="D35" s="1"/>
  <c r="D37" s="1"/>
  <c r="D39" s="1"/>
  <c r="D41" s="1"/>
  <c r="D43" s="1"/>
  <c r="D45" s="1"/>
  <c r="D47" s="1"/>
  <c r="D49" s="1"/>
  <c r="D51" s="1"/>
  <c r="D53" s="1"/>
  <c r="D55" s="1"/>
  <c r="D57" s="1"/>
  <c r="D59" s="1"/>
  <c r="D61" s="1"/>
  <c r="D63" s="1"/>
  <c r="D65" s="1"/>
  <c r="D67" s="1"/>
  <c r="D69" s="1"/>
  <c r="D71" s="1"/>
  <c r="D73" s="1"/>
  <c r="D75" s="1"/>
  <c r="D77" s="1"/>
  <c r="D79" s="1"/>
  <c r="D81" s="1"/>
  <c r="D83" s="1"/>
  <c r="D85" s="1"/>
  <c r="D87" s="1"/>
  <c r="D89" s="1"/>
  <c r="D91" s="1"/>
  <c r="D93" s="1"/>
  <c r="D95" s="1"/>
  <c r="D97" s="1"/>
  <c r="D99" s="1"/>
  <c r="D101" s="1"/>
  <c r="D103" s="1"/>
  <c r="D105" s="1"/>
  <c r="D107" s="1"/>
  <c r="D109" s="1"/>
  <c r="D111" s="1"/>
  <c r="D113" s="1"/>
  <c r="D115" s="1"/>
  <c r="D117" s="1"/>
  <c r="D119" s="1"/>
  <c r="D121" s="1"/>
  <c r="D123" s="1"/>
  <c r="D125" s="1"/>
  <c r="D127" s="1"/>
  <c r="D129" s="1"/>
  <c r="D131" s="1"/>
  <c r="D133" s="1"/>
  <c r="D135" s="1"/>
  <c r="D137" s="1"/>
  <c r="D139" s="1"/>
  <c r="D141" s="1"/>
  <c r="D143" s="1"/>
  <c r="D145" s="1"/>
  <c r="D147" s="1"/>
  <c r="D149" s="1"/>
  <c r="D151" s="1"/>
  <c r="D153" s="1"/>
  <c r="D155" s="1"/>
  <c r="D157" s="1"/>
  <c r="D159" s="1"/>
  <c r="D161" s="1"/>
  <c r="D163" s="1"/>
  <c r="D6"/>
  <c r="D8" s="1"/>
  <c r="D10" s="1"/>
  <c r="D12" s="1"/>
  <c r="D14" s="1"/>
  <c r="D16" s="1"/>
  <c r="D18" s="1"/>
  <c r="D20" s="1"/>
  <c r="D22" s="1"/>
  <c r="D24" s="1"/>
  <c r="D26" s="1"/>
  <c r="D28" s="1"/>
  <c r="D30" s="1"/>
  <c r="D32" s="1"/>
  <c r="D34" s="1"/>
  <c r="D36" s="1"/>
  <c r="D38" s="1"/>
  <c r="D40" s="1"/>
  <c r="D42" s="1"/>
  <c r="D44" s="1"/>
  <c r="D46" s="1"/>
  <c r="D48" s="1"/>
  <c r="D50" s="1"/>
  <c r="D52" s="1"/>
  <c r="D54" s="1"/>
  <c r="D56" s="1"/>
  <c r="D58" s="1"/>
  <c r="D60" s="1"/>
  <c r="D62" s="1"/>
  <c r="D64" s="1"/>
  <c r="D66" s="1"/>
  <c r="D68" s="1"/>
  <c r="D70" s="1"/>
  <c r="D72" s="1"/>
  <c r="D74" s="1"/>
  <c r="D76" s="1"/>
  <c r="D78" s="1"/>
  <c r="D80" s="1"/>
  <c r="D82" s="1"/>
  <c r="D84" s="1"/>
  <c r="D86" s="1"/>
  <c r="D88" s="1"/>
  <c r="D90" s="1"/>
  <c r="D92" s="1"/>
  <c r="D94" s="1"/>
  <c r="D96" s="1"/>
  <c r="D98" s="1"/>
  <c r="D100" s="1"/>
  <c r="D102" s="1"/>
  <c r="D104" s="1"/>
  <c r="D106" s="1"/>
  <c r="D108" s="1"/>
  <c r="D110" s="1"/>
  <c r="D112" s="1"/>
  <c r="D114" s="1"/>
  <c r="D116" s="1"/>
  <c r="D118" s="1"/>
  <c r="D120" s="1"/>
  <c r="D122" s="1"/>
  <c r="D124" s="1"/>
  <c r="D126" s="1"/>
  <c r="D128" s="1"/>
  <c r="D130" s="1"/>
  <c r="D132" s="1"/>
  <c r="D134" s="1"/>
  <c r="D136" s="1"/>
  <c r="D138" s="1"/>
  <c r="D140" s="1"/>
  <c r="D142" s="1"/>
  <c r="D144" s="1"/>
  <c r="D146" s="1"/>
  <c r="D148" s="1"/>
  <c r="D150" s="1"/>
  <c r="D152" s="1"/>
  <c r="D154" s="1"/>
  <c r="D156" s="1"/>
  <c r="D158" s="1"/>
  <c r="D160" s="1"/>
  <c r="D162" s="1"/>
  <c r="C58"/>
  <c r="BD59" i="4" s="1"/>
  <c r="C60" i="6"/>
  <c r="BD61" i="4" s="1"/>
  <c r="C62" i="6"/>
  <c r="BD63" i="4" s="1"/>
  <c r="C64" i="6"/>
  <c r="BD65" i="4" s="1"/>
  <c r="C66" i="6"/>
  <c r="BD67" i="4" s="1"/>
  <c r="C68" i="6"/>
  <c r="BD69" i="4" s="1"/>
  <c r="C70" i="6"/>
  <c r="BD71" i="4" s="1"/>
  <c r="C72" i="6"/>
  <c r="BD73" i="4" s="1"/>
  <c r="C74" i="6"/>
  <c r="BD75" i="4" s="1"/>
  <c r="C76" i="6"/>
  <c r="BD77" i="4" s="1"/>
  <c r="C78" i="6"/>
  <c r="BD79" i="4" s="1"/>
  <c r="C80" i="6"/>
  <c r="BD81" i="4" s="1"/>
  <c r="C82" i="6"/>
  <c r="BD83" i="4" s="1"/>
  <c r="C84" i="6"/>
  <c r="BD85" i="4" s="1"/>
  <c r="C86" i="6"/>
  <c r="BD87" i="4" s="1"/>
  <c r="C88" i="6"/>
  <c r="BD89" i="4" s="1"/>
  <c r="C90" i="6"/>
  <c r="BD91" i="4" s="1"/>
  <c r="C92" i="6"/>
  <c r="BD93" i="4" s="1"/>
  <c r="C94" i="6"/>
  <c r="BD95" i="4" s="1"/>
  <c r="C96" i="6"/>
  <c r="BD97" i="4" s="1"/>
  <c r="C98" i="6"/>
  <c r="BD99" i="4" s="1"/>
  <c r="C100" i="6"/>
  <c r="BD101" i="4" s="1"/>
  <c r="C102" i="6"/>
  <c r="BD103" i="4" s="1"/>
  <c r="C104" i="6"/>
  <c r="BD105" i="4" s="1"/>
  <c r="C106" i="6"/>
  <c r="BD107" i="4" s="1"/>
  <c r="C108" i="6"/>
  <c r="BD109" i="4" s="1"/>
  <c r="C110" i="6"/>
  <c r="BD111" i="4" s="1"/>
  <c r="C112" i="6"/>
  <c r="BD113" i="4" s="1"/>
  <c r="C114" i="6"/>
  <c r="BD115" i="4" s="1"/>
  <c r="C116" i="6"/>
  <c r="BD117" i="4" s="1"/>
  <c r="C118" i="6"/>
  <c r="BD119" i="4" s="1"/>
  <c r="C120" i="6"/>
  <c r="BD121" i="4" s="1"/>
  <c r="C122" i="6"/>
  <c r="BD123" i="4" s="1"/>
  <c r="C124" i="6"/>
  <c r="BD125" i="4" s="1"/>
  <c r="C126" i="6"/>
  <c r="BD127" i="4" s="1"/>
  <c r="C128" i="6"/>
  <c r="BD129" i="4" s="1"/>
  <c r="C130" i="6"/>
  <c r="BD131" i="4" s="1"/>
  <c r="C132" i="6"/>
  <c r="BD133" i="4" s="1"/>
  <c r="C134" i="6"/>
  <c r="BD135" i="4" s="1"/>
  <c r="C136" i="6"/>
  <c r="BD137" i="4" s="1"/>
  <c r="C138" i="6"/>
  <c r="BD139" i="4" s="1"/>
  <c r="C140" i="6"/>
  <c r="BD141" i="4" s="1"/>
  <c r="C142" i="6"/>
  <c r="BD143" i="4" s="1"/>
  <c r="C144" i="6"/>
  <c r="BD145" i="4" s="1"/>
  <c r="C146" i="6"/>
  <c r="BD147" i="4" s="1"/>
  <c r="C148" i="6"/>
  <c r="BD149" i="4" s="1"/>
  <c r="C150" i="6"/>
  <c r="BD151" i="4" s="1"/>
  <c r="C152" i="6"/>
  <c r="BD153" i="4" s="1"/>
  <c r="C154" i="6"/>
  <c r="BD155" i="4" s="1"/>
  <c r="C156" i="6"/>
  <c r="BD157" i="4" s="1"/>
  <c r="C158" i="6"/>
  <c r="BD159" i="4" s="1"/>
  <c r="C160" i="6"/>
  <c r="BD161" i="4" s="1"/>
  <c r="C162" i="6"/>
  <c r="BD163" i="4" s="1"/>
  <c r="A82" i="6"/>
  <c r="BB83" i="4" s="1"/>
  <c r="A84" i="6"/>
  <c r="BB85" i="4" s="1"/>
  <c r="A86" i="6"/>
  <c r="BB87" i="4" s="1"/>
  <c r="A88" i="6"/>
  <c r="BB89" i="4" s="1"/>
  <c r="A90" i="6"/>
  <c r="BB91" i="4" s="1"/>
  <c r="A92" i="6"/>
  <c r="BB93" i="4" s="1"/>
  <c r="A94" i="6"/>
  <c r="BB95" i="4" s="1"/>
  <c r="A96" i="6"/>
  <c r="BB97" i="4" s="1"/>
  <c r="A98" i="6"/>
  <c r="BB99" i="4" s="1"/>
  <c r="A100" i="6"/>
  <c r="BB101" i="4" s="1"/>
  <c r="A102" i="6"/>
  <c r="BB103" i="4" s="1"/>
  <c r="A104" i="6"/>
  <c r="BB105" i="4" s="1"/>
  <c r="A106" i="6"/>
  <c r="BB107" i="4" s="1"/>
  <c r="A108" i="6"/>
  <c r="BB109" i="4" s="1"/>
  <c r="A110" i="6"/>
  <c r="BB111" i="4" s="1"/>
  <c r="A112" i="6"/>
  <c r="BB113" i="4" s="1"/>
  <c r="A114" i="6"/>
  <c r="BB115" i="4" s="1"/>
  <c r="A116" i="6"/>
  <c r="BB117" i="4" s="1"/>
  <c r="A118" i="6"/>
  <c r="BB119" i="4" s="1"/>
  <c r="A120" i="6"/>
  <c r="BB121" i="4" s="1"/>
  <c r="A122" i="6"/>
  <c r="BB123" i="4" s="1"/>
  <c r="A124" i="6"/>
  <c r="BB125" i="4" s="1"/>
  <c r="A126" i="6"/>
  <c r="BB127" i="4" s="1"/>
  <c r="A128" i="6"/>
  <c r="BB129" i="4" s="1"/>
  <c r="A130" i="6"/>
  <c r="BB131" i="4" s="1"/>
  <c r="A132" i="6"/>
  <c r="BB133" i="4" s="1"/>
  <c r="A134" i="6"/>
  <c r="BB135" i="4" s="1"/>
  <c r="A136" i="6"/>
  <c r="BB137" i="4" s="1"/>
  <c r="A138" i="6"/>
  <c r="BB139" i="4" s="1"/>
  <c r="A140" i="6"/>
  <c r="BB141" i="4" s="1"/>
  <c r="A142" i="6"/>
  <c r="BB143" i="4" s="1"/>
  <c r="A144" i="6"/>
  <c r="BB145" i="4" s="1"/>
  <c r="A146" i="6"/>
  <c r="BB147" i="4" s="1"/>
  <c r="A148" i="6"/>
  <c r="BB149" i="4" s="1"/>
  <c r="A150" i="6"/>
  <c r="BB151" i="4" s="1"/>
  <c r="A152" i="6"/>
  <c r="BB153" i="4" s="1"/>
  <c r="A154" i="6"/>
  <c r="BB155" i="4" s="1"/>
  <c r="A156" i="6"/>
  <c r="BB157" i="4" s="1"/>
  <c r="A158" i="6"/>
  <c r="BB159" i="4" s="1"/>
  <c r="A160" i="6"/>
  <c r="BB161" i="4" s="1"/>
  <c r="A162" i="6"/>
  <c r="BB163" i="4" s="1"/>
  <c r="A58" i="6"/>
  <c r="BB59" i="4" s="1"/>
  <c r="A60" i="6"/>
  <c r="BB61" i="4" s="1"/>
  <c r="A62" i="6"/>
  <c r="BB63" i="4" s="1"/>
  <c r="A64" i="6"/>
  <c r="BB65" i="4" s="1"/>
  <c r="A66" i="6"/>
  <c r="BB67" i="4" s="1"/>
  <c r="A68" i="6"/>
  <c r="BB69" i="4" s="1"/>
  <c r="A70" i="6"/>
  <c r="BB71" i="4" s="1"/>
  <c r="A72" i="6"/>
  <c r="BB73" i="4" s="1"/>
  <c r="A74" i="6"/>
  <c r="BB75" i="4" s="1"/>
  <c r="A76" i="6"/>
  <c r="BB77" i="4" s="1"/>
  <c r="A78" i="6"/>
  <c r="BB79" i="4" s="1"/>
  <c r="A80" i="6"/>
  <c r="BB81" i="4" s="1"/>
  <c r="AV50" i="6"/>
  <c r="AV52" s="1"/>
  <c r="AV54" s="1"/>
  <c r="AV56" s="1"/>
  <c r="AV58" s="1"/>
  <c r="AV60" s="1"/>
  <c r="AV62" s="1"/>
  <c r="AV64" s="1"/>
  <c r="AV66" s="1"/>
  <c r="AT66"/>
  <c r="AT50"/>
  <c r="AT52"/>
  <c r="AT54"/>
  <c r="AT56"/>
  <c r="AT58"/>
  <c r="AT60"/>
  <c r="AT62"/>
  <c r="AT64"/>
  <c r="AT48"/>
  <c r="AT28"/>
  <c r="AT30"/>
  <c r="AT32"/>
  <c r="AT34"/>
  <c r="AT36"/>
  <c r="AT38"/>
  <c r="AT40"/>
  <c r="AT42"/>
  <c r="AT44"/>
  <c r="A58" i="1"/>
  <c r="A56"/>
  <c r="A54"/>
  <c r="A54" i="3" s="1"/>
  <c r="AR161" i="4"/>
  <c r="AK221" s="1"/>
  <c r="AS161"/>
  <c r="AK281" s="1"/>
  <c r="AT161"/>
  <c r="AK341" s="1"/>
  <c r="AU161"/>
  <c r="AK401" s="1"/>
  <c r="AV161"/>
  <c r="AK461" s="1"/>
  <c r="AW161"/>
  <c r="AK521" s="1"/>
  <c r="AQ161"/>
  <c r="AK161" s="1"/>
  <c r="AP161"/>
  <c r="AQ159"/>
  <c r="AK159" s="1"/>
  <c r="AP159"/>
  <c r="AR157"/>
  <c r="AK217" s="1"/>
  <c r="AS157"/>
  <c r="AK277" s="1"/>
  <c r="AT157"/>
  <c r="AK337" s="1"/>
  <c r="AU157"/>
  <c r="AK397" s="1"/>
  <c r="AV157"/>
  <c r="AK457" s="1"/>
  <c r="AW157"/>
  <c r="AK517" s="1"/>
  <c r="AQ157"/>
  <c r="AK157" s="1"/>
  <c r="AP157"/>
  <c r="AN165"/>
  <c r="AN167"/>
  <c r="AO167" s="1"/>
  <c r="AL167" s="1"/>
  <c r="AL227" s="1"/>
  <c r="AL287" s="1"/>
  <c r="AL347" s="1"/>
  <c r="AL407" s="1"/>
  <c r="AL467" s="1"/>
  <c r="AL527" s="1"/>
  <c r="AN163"/>
  <c r="AT163" s="1"/>
  <c r="AK343" s="1"/>
  <c r="AO161"/>
  <c r="AL161" s="1"/>
  <c r="AL221" s="1"/>
  <c r="AL281" s="1"/>
  <c r="AL341" s="1"/>
  <c r="AL401" s="1"/>
  <c r="AL461" s="1"/>
  <c r="AL521" s="1"/>
  <c r="AP156"/>
  <c r="AL152"/>
  <c r="AK152"/>
  <c r="AL150"/>
  <c r="AK150"/>
  <c r="AL148"/>
  <c r="AK148"/>
  <c r="AL146"/>
  <c r="AK146"/>
  <c r="AL144"/>
  <c r="AK144"/>
  <c r="AL142"/>
  <c r="AK142"/>
  <c r="AL140"/>
  <c r="AK140"/>
  <c r="AL138"/>
  <c r="AK138"/>
  <c r="AL136"/>
  <c r="AK136"/>
  <c r="AL134"/>
  <c r="AK134"/>
  <c r="AL133"/>
  <c r="AK133"/>
  <c r="AJ133"/>
  <c r="AL132"/>
  <c r="AK132"/>
  <c r="AJ132"/>
  <c r="AL131"/>
  <c r="AK131"/>
  <c r="AJ131"/>
  <c r="AL126"/>
  <c r="AK126"/>
  <c r="AL124"/>
  <c r="AK124"/>
  <c r="AL122"/>
  <c r="AK122"/>
  <c r="AL120"/>
  <c r="AK120"/>
  <c r="AL118"/>
  <c r="AK118"/>
  <c r="AL116"/>
  <c r="AK116"/>
  <c r="AL114"/>
  <c r="AK114"/>
  <c r="AL112"/>
  <c r="AK112"/>
  <c r="AL110"/>
  <c r="AK110"/>
  <c r="AL108"/>
  <c r="AK108"/>
  <c r="AL107"/>
  <c r="AK107"/>
  <c r="AJ107"/>
  <c r="AL106"/>
  <c r="AK106"/>
  <c r="AJ106"/>
  <c r="AL105"/>
  <c r="AK105"/>
  <c r="AJ105"/>
  <c r="AK100"/>
  <c r="AL100"/>
  <c r="AK84"/>
  <c r="AL84"/>
  <c r="AK86"/>
  <c r="AL86"/>
  <c r="AK88"/>
  <c r="AL88"/>
  <c r="AK90"/>
  <c r="AL90"/>
  <c r="AK92"/>
  <c r="AL92"/>
  <c r="AK94"/>
  <c r="AL94"/>
  <c r="AK96"/>
  <c r="AL96"/>
  <c r="AK98"/>
  <c r="AL98"/>
  <c r="AJ80"/>
  <c r="AK80"/>
  <c r="AL80"/>
  <c r="AJ81"/>
  <c r="AK81"/>
  <c r="AL81"/>
  <c r="AK82"/>
  <c r="AL82"/>
  <c r="AK79"/>
  <c r="AL79"/>
  <c r="AJ79"/>
  <c r="B72" i="3"/>
  <c r="F72" s="1"/>
  <c r="B70"/>
  <c r="F70" s="1"/>
  <c r="B68"/>
  <c r="F69" s="1"/>
  <c r="B66"/>
  <c r="F67" s="1"/>
  <c r="B64"/>
  <c r="J64" s="1"/>
  <c r="B62"/>
  <c r="J62" s="1"/>
  <c r="B60"/>
  <c r="F60" s="1"/>
  <c r="B58"/>
  <c r="F59" s="1"/>
  <c r="B56"/>
  <c r="J56" s="1"/>
  <c r="B54"/>
  <c r="F54" s="1"/>
  <c r="E54" i="1" s="1"/>
  <c r="E54" i="4" s="1"/>
  <c r="B47" i="3"/>
  <c r="F47" s="1"/>
  <c r="B45"/>
  <c r="F45" s="1"/>
  <c r="B43"/>
  <c r="J43" s="1"/>
  <c r="B41"/>
  <c r="F42" s="1"/>
  <c r="B39"/>
  <c r="J39" s="1"/>
  <c r="B37"/>
  <c r="J37" s="1"/>
  <c r="B35"/>
  <c r="F35" s="1"/>
  <c r="B33"/>
  <c r="F34" s="1"/>
  <c r="B31"/>
  <c r="B29"/>
  <c r="B72" i="2"/>
  <c r="B70"/>
  <c r="B68"/>
  <c r="F68" s="1"/>
  <c r="B66"/>
  <c r="F67" s="1"/>
  <c r="B64"/>
  <c r="F64" s="1"/>
  <c r="B62"/>
  <c r="B60"/>
  <c r="F60" s="1"/>
  <c r="B58"/>
  <c r="F59" s="1"/>
  <c r="B56"/>
  <c r="F56" s="1"/>
  <c r="B54"/>
  <c r="B47"/>
  <c r="F47" s="1"/>
  <c r="B45"/>
  <c r="F45" s="1"/>
  <c r="B43"/>
  <c r="B41"/>
  <c r="B39"/>
  <c r="B37"/>
  <c r="B35"/>
  <c r="B33"/>
  <c r="F34" s="1"/>
  <c r="B31"/>
  <c r="B29"/>
  <c r="A33" i="1"/>
  <c r="A35"/>
  <c r="A37"/>
  <c r="A39"/>
  <c r="A41"/>
  <c r="A43"/>
  <c r="A45"/>
  <c r="A47"/>
  <c r="A31"/>
  <c r="A29"/>
  <c r="A29" i="3" s="1"/>
  <c r="AV28" i="6"/>
  <c r="AV30" s="1"/>
  <c r="AV32" s="1"/>
  <c r="AV34" s="1"/>
  <c r="AV36" s="1"/>
  <c r="AV38" s="1"/>
  <c r="AV40" s="1"/>
  <c r="AV42" s="1"/>
  <c r="AV44" s="1"/>
  <c r="B51" i="5"/>
  <c r="AO159" i="4" s="1"/>
  <c r="AL159" s="1"/>
  <c r="AL219" s="1"/>
  <c r="AL279" s="1"/>
  <c r="AL339" s="1"/>
  <c r="AL399" s="1"/>
  <c r="AL459" s="1"/>
  <c r="AL519" s="1"/>
  <c r="AL74"/>
  <c r="AK74"/>
  <c r="AL72"/>
  <c r="AK72"/>
  <c r="AL70"/>
  <c r="AK70"/>
  <c r="AL68"/>
  <c r="AK68"/>
  <c r="AL66"/>
  <c r="AK66"/>
  <c r="AL64"/>
  <c r="AK64"/>
  <c r="AL62"/>
  <c r="AK62"/>
  <c r="AL60"/>
  <c r="AK60"/>
  <c r="AL58"/>
  <c r="AK58"/>
  <c r="AL56"/>
  <c r="AK56"/>
  <c r="AL55"/>
  <c r="AK55"/>
  <c r="AJ55"/>
  <c r="AL54"/>
  <c r="AK54"/>
  <c r="AJ54"/>
  <c r="AL53"/>
  <c r="AK53"/>
  <c r="AJ53"/>
  <c r="AL48"/>
  <c r="AK48"/>
  <c r="AL46"/>
  <c r="AK46"/>
  <c r="AL44"/>
  <c r="AK44"/>
  <c r="AL42"/>
  <c r="AK42"/>
  <c r="AL40"/>
  <c r="AK40"/>
  <c r="AL38"/>
  <c r="AK38"/>
  <c r="AL36"/>
  <c r="AK36"/>
  <c r="AL34"/>
  <c r="AK34"/>
  <c r="AL32"/>
  <c r="AK32"/>
  <c r="AL30"/>
  <c r="AK30"/>
  <c r="AL29"/>
  <c r="AK29"/>
  <c r="AJ29"/>
  <c r="AL28"/>
  <c r="AK28"/>
  <c r="AJ28"/>
  <c r="AL27"/>
  <c r="AK27"/>
  <c r="AJ27"/>
  <c r="AK6"/>
  <c r="AL6"/>
  <c r="AK8"/>
  <c r="AL8"/>
  <c r="AK10"/>
  <c r="AL10"/>
  <c r="AK12"/>
  <c r="AL12"/>
  <c r="AK14"/>
  <c r="AL14"/>
  <c r="AK16"/>
  <c r="AL16"/>
  <c r="AK18"/>
  <c r="AL18"/>
  <c r="AK20"/>
  <c r="AL20"/>
  <c r="AK22"/>
  <c r="AL22"/>
  <c r="AJ2"/>
  <c r="AK2"/>
  <c r="AL2"/>
  <c r="AJ3"/>
  <c r="AK3"/>
  <c r="AL3"/>
  <c r="AK4"/>
  <c r="AL4"/>
  <c r="AK1"/>
  <c r="AL1"/>
  <c r="AJ1"/>
  <c r="AV6" i="6"/>
  <c r="AV8" s="1"/>
  <c r="AV10" s="1"/>
  <c r="AV12" s="1"/>
  <c r="AV14" s="1"/>
  <c r="AV16" s="1"/>
  <c r="AV18" s="1"/>
  <c r="AV20" s="1"/>
  <c r="AV22" s="1"/>
  <c r="E10" i="1"/>
  <c r="E10" i="4" s="1"/>
  <c r="E11" i="1"/>
  <c r="E11" i="4" s="1"/>
  <c r="E14" i="1"/>
  <c r="E14" i="4" s="1"/>
  <c r="E15" i="1"/>
  <c r="E15" i="4" s="1"/>
  <c r="E16" i="1"/>
  <c r="E16" i="4" s="1"/>
  <c r="E17" i="1"/>
  <c r="E17" i="4" s="1"/>
  <c r="E20" i="1"/>
  <c r="E20" i="4" s="1"/>
  <c r="E21" i="1"/>
  <c r="E21" i="4" s="1"/>
  <c r="E22" i="1"/>
  <c r="E22" i="4" s="1"/>
  <c r="E23" i="1"/>
  <c r="E23" i="4" s="1"/>
  <c r="A8" i="1"/>
  <c r="A10" s="1"/>
  <c r="J8" i="5" l="1"/>
  <c r="I8"/>
  <c r="J7"/>
  <c r="I7"/>
  <c r="J12"/>
  <c r="J11"/>
  <c r="N65" i="7"/>
  <c r="BU65" i="4" s="1"/>
  <c r="P65" i="7"/>
  <c r="CU65" i="4" s="1"/>
  <c r="P64" i="7"/>
  <c r="CU64" i="4" s="1"/>
  <c r="N54" i="6"/>
  <c r="BD215" i="4" s="1"/>
  <c r="AJ6" i="6"/>
  <c r="N64" i="7"/>
  <c r="BU64" i="4" s="1"/>
  <c r="BV64" s="1"/>
  <c r="C42" i="6"/>
  <c r="BD43" i="4" s="1"/>
  <c r="J41"/>
  <c r="E99" i="5"/>
  <c r="R99" i="4" s="1"/>
  <c r="G99" i="5"/>
  <c r="T99" i="4" s="1"/>
  <c r="I99" i="5"/>
  <c r="V99" i="4" s="1"/>
  <c r="J99" i="5"/>
  <c r="W99" i="4" s="1"/>
  <c r="E100" i="5"/>
  <c r="R100" i="4" s="1"/>
  <c r="G100" i="5"/>
  <c r="T100" i="4" s="1"/>
  <c r="I100" i="5"/>
  <c r="V100" i="4" s="1"/>
  <c r="F99" i="5"/>
  <c r="S99" i="4" s="1"/>
  <c r="H99" i="5"/>
  <c r="U99" i="4" s="1"/>
  <c r="D100" i="5"/>
  <c r="Q100" i="4" s="1"/>
  <c r="F100" i="5"/>
  <c r="S100" i="4" s="1"/>
  <c r="H100" i="5"/>
  <c r="U100" i="4" s="1"/>
  <c r="J100" i="5"/>
  <c r="W100" i="4" s="1"/>
  <c r="D99" i="5"/>
  <c r="Q99" i="4" s="1"/>
  <c r="J58"/>
  <c r="P62" i="7"/>
  <c r="CU62" i="4" s="1"/>
  <c r="J62"/>
  <c r="J66"/>
  <c r="J68"/>
  <c r="CG42"/>
  <c r="F29" i="2"/>
  <c r="F30"/>
  <c r="C30" i="1" s="1"/>
  <c r="C30" i="4" s="1"/>
  <c r="F54" i="2"/>
  <c r="C54" i="1" s="1"/>
  <c r="C54" i="4" s="1"/>
  <c r="F55" i="2"/>
  <c r="CG68" i="4"/>
  <c r="F31" i="2"/>
  <c r="C31" i="1" s="1"/>
  <c r="C31" i="4" s="1"/>
  <c r="F32" i="2"/>
  <c r="C32" i="1" s="1"/>
  <c r="C32" i="4" s="1"/>
  <c r="C50" i="6"/>
  <c r="BD51" i="4" s="1"/>
  <c r="C56" i="6"/>
  <c r="BD57" i="4" s="1"/>
  <c r="C52" i="6"/>
  <c r="BD53" i="4" s="1"/>
  <c r="BD205"/>
  <c r="BD209"/>
  <c r="BD213"/>
  <c r="N56" i="6"/>
  <c r="BD217" i="4" s="1"/>
  <c r="C48" i="6"/>
  <c r="BD49" i="4" s="1"/>
  <c r="W46" i="6"/>
  <c r="C46"/>
  <c r="BD47" i="4" s="1"/>
  <c r="Y46" i="6"/>
  <c r="BD207" i="4"/>
  <c r="BD211"/>
  <c r="J54" i="5"/>
  <c r="W54" i="4" s="1"/>
  <c r="I53" i="5"/>
  <c r="V53" i="4" s="1"/>
  <c r="I54" i="5"/>
  <c r="V54" i="4" s="1"/>
  <c r="H53" i="5"/>
  <c r="U53" i="4" s="1"/>
  <c r="J53" i="5"/>
  <c r="W53" i="4" s="1"/>
  <c r="H54" i="5"/>
  <c r="U54" i="4" s="1"/>
  <c r="G53" i="5"/>
  <c r="T53" i="4" s="1"/>
  <c r="G54" i="5"/>
  <c r="T54" i="4" s="1"/>
  <c r="F53" i="5"/>
  <c r="S53" i="4" s="1"/>
  <c r="F54" i="5"/>
  <c r="S54" i="4" s="1"/>
  <c r="E53" i="5"/>
  <c r="R53" i="4" s="1"/>
  <c r="E54" i="5"/>
  <c r="R54" i="4" s="1"/>
  <c r="D53" i="5"/>
  <c r="Q53" i="4" s="1"/>
  <c r="D54" i="5"/>
  <c r="Q54" i="4" s="1"/>
  <c r="P56" i="7"/>
  <c r="CU56" i="4" s="1"/>
  <c r="P58" i="7"/>
  <c r="CU58" i="4" s="1"/>
  <c r="BD45"/>
  <c r="CG6"/>
  <c r="BQ6"/>
  <c r="A54" i="2"/>
  <c r="J33" i="4"/>
  <c r="CQ48"/>
  <c r="P6" i="7"/>
  <c r="CU6" i="4" s="1"/>
  <c r="P4" i="7"/>
  <c r="CU4" i="4" s="1"/>
  <c r="P35" i="7"/>
  <c r="CU35" i="4" s="1"/>
  <c r="P32" i="7"/>
  <c r="CU32" i="4" s="1"/>
  <c r="P30" i="7"/>
  <c r="CU30" i="4" s="1"/>
  <c r="P7" i="7"/>
  <c r="CU7" i="4" s="1"/>
  <c r="P5" i="7"/>
  <c r="CU5" i="4" s="1"/>
  <c r="P34" i="7"/>
  <c r="CU34" i="4" s="1"/>
  <c r="P33" i="7"/>
  <c r="CU33" i="4" s="1"/>
  <c r="P31" i="7"/>
  <c r="CU31" i="4" s="1"/>
  <c r="G69" i="5"/>
  <c r="T69" i="4" s="1"/>
  <c r="N6" i="7"/>
  <c r="BU6" i="4" s="1"/>
  <c r="N4" i="7"/>
  <c r="BU4" i="4" s="1"/>
  <c r="N35" i="7"/>
  <c r="BU35" i="4" s="1"/>
  <c r="N32" i="7"/>
  <c r="BU32" i="4" s="1"/>
  <c r="N30" i="7"/>
  <c r="BU30" i="4" s="1"/>
  <c r="BU61"/>
  <c r="N63" i="7"/>
  <c r="BU63" i="4" s="1"/>
  <c r="N58" i="7"/>
  <c r="BU58" i="4" s="1"/>
  <c r="N56" i="7"/>
  <c r="BU56" i="4" s="1"/>
  <c r="N7" i="7"/>
  <c r="BU7" i="4" s="1"/>
  <c r="N5" i="7"/>
  <c r="BU5" i="4" s="1"/>
  <c r="N34" i="7"/>
  <c r="BU34" i="4" s="1"/>
  <c r="N33" i="7"/>
  <c r="BU33" i="4" s="1"/>
  <c r="N31" i="7"/>
  <c r="BU31" i="4" s="1"/>
  <c r="BU60"/>
  <c r="N62" i="7"/>
  <c r="BU62" i="4" s="1"/>
  <c r="N59" i="7"/>
  <c r="BU59" i="4" s="1"/>
  <c r="N57" i="7"/>
  <c r="BU57" i="4" s="1"/>
  <c r="P63" i="7"/>
  <c r="CU63" i="4" s="1"/>
  <c r="CU61"/>
  <c r="P59" i="7"/>
  <c r="CU59" i="4" s="1"/>
  <c r="P57" i="7"/>
  <c r="CU57" i="4" s="1"/>
  <c r="CG46"/>
  <c r="CG64"/>
  <c r="CG72"/>
  <c r="CQ36"/>
  <c r="CQ44"/>
  <c r="CV64"/>
  <c r="A29"/>
  <c r="A29" i="2"/>
  <c r="A31" i="3"/>
  <c r="A47"/>
  <c r="A45" i="2"/>
  <c r="A43" i="3"/>
  <c r="A41" i="2"/>
  <c r="A39"/>
  <c r="A71" i="5"/>
  <c r="N71" i="4" s="1"/>
  <c r="A37" i="3"/>
  <c r="A35"/>
  <c r="A35" i="4"/>
  <c r="A33" i="2"/>
  <c r="F29" i="3"/>
  <c r="E29" i="1" s="1"/>
  <c r="E29" i="4" s="1"/>
  <c r="F30" i="3"/>
  <c r="E30" i="1" s="1"/>
  <c r="E30" i="4" s="1"/>
  <c r="A54"/>
  <c r="A101" i="5"/>
  <c r="N101" i="4" s="1"/>
  <c r="A60" i="1"/>
  <c r="BM22" i="4"/>
  <c r="BL22"/>
  <c r="BW16"/>
  <c r="BQ16"/>
  <c r="BQ18"/>
  <c r="BW18"/>
  <c r="BW42"/>
  <c r="BQ42"/>
  <c r="CD7"/>
  <c r="D8" i="8"/>
  <c r="D10" s="1"/>
  <c r="D12" s="1"/>
  <c r="D14" s="1"/>
  <c r="D16" s="1"/>
  <c r="D18" s="1"/>
  <c r="D20" s="1"/>
  <c r="D22" s="1"/>
  <c r="D24" s="1"/>
  <c r="D26" s="1"/>
  <c r="D28" s="1"/>
  <c r="D30" s="1"/>
  <c r="D32" s="1"/>
  <c r="D34" s="1"/>
  <c r="D36" s="1"/>
  <c r="D38" s="1"/>
  <c r="D40" s="1"/>
  <c r="D42" s="1"/>
  <c r="D44" s="1"/>
  <c r="D46" s="1"/>
  <c r="D48" s="1"/>
  <c r="D50" s="1"/>
  <c r="D52" s="1"/>
  <c r="D54" s="1"/>
  <c r="D56" s="1"/>
  <c r="D58" s="1"/>
  <c r="D60" s="1"/>
  <c r="D62" s="1"/>
  <c r="D64" s="1"/>
  <c r="D66" s="1"/>
  <c r="D68" s="1"/>
  <c r="D70" s="1"/>
  <c r="D72" s="1"/>
  <c r="D74" s="1"/>
  <c r="D76" s="1"/>
  <c r="D78" s="1"/>
  <c r="D80" s="1"/>
  <c r="D82" s="1"/>
  <c r="CD83" i="4" s="1"/>
  <c r="CD8"/>
  <c r="D9" i="8"/>
  <c r="D11" s="1"/>
  <c r="D13" s="1"/>
  <c r="D15" s="1"/>
  <c r="D17" s="1"/>
  <c r="D19" s="1"/>
  <c r="D21" s="1"/>
  <c r="O12"/>
  <c r="O14" s="1"/>
  <c r="O16" s="1"/>
  <c r="O18" s="1"/>
  <c r="O20" s="1"/>
  <c r="O22" s="1"/>
  <c r="O24" s="1"/>
  <c r="O26" s="1"/>
  <c r="CD91" i="4"/>
  <c r="O19" i="8"/>
  <c r="O21" s="1"/>
  <c r="CD98" i="4"/>
  <c r="P18" i="7"/>
  <c r="CU18" i="4" s="1"/>
  <c r="I22"/>
  <c r="J22"/>
  <c r="I18"/>
  <c r="J18"/>
  <c r="I14"/>
  <c r="J14"/>
  <c r="I10"/>
  <c r="J10"/>
  <c r="AE25"/>
  <c r="O51"/>
  <c r="BG32"/>
  <c r="BL40"/>
  <c r="BL68"/>
  <c r="BV38"/>
  <c r="BG68"/>
  <c r="BM48"/>
  <c r="BQ8"/>
  <c r="BQ74"/>
  <c r="BW70"/>
  <c r="J20"/>
  <c r="J16"/>
  <c r="J12"/>
  <c r="J37"/>
  <c r="J47"/>
  <c r="J72"/>
  <c r="CG40"/>
  <c r="CG44"/>
  <c r="CG48"/>
  <c r="CG66"/>
  <c r="CG70"/>
  <c r="CG74"/>
  <c r="CV10"/>
  <c r="CV14"/>
  <c r="CV18"/>
  <c r="CV22"/>
  <c r="CQ38"/>
  <c r="CQ42"/>
  <c r="CQ46"/>
  <c r="J33" i="3"/>
  <c r="J41"/>
  <c r="J45"/>
  <c r="J58"/>
  <c r="J66"/>
  <c r="J70"/>
  <c r="AF41" i="4"/>
  <c r="L41" i="5" s="1"/>
  <c r="AF33" i="4"/>
  <c r="L33" i="5" s="1"/>
  <c r="CW8" i="4"/>
  <c r="CW12"/>
  <c r="CW16"/>
  <c r="CW20"/>
  <c r="CW36"/>
  <c r="CW40"/>
  <c r="CW44"/>
  <c r="CW48"/>
  <c r="CW66"/>
  <c r="CW70"/>
  <c r="CW74"/>
  <c r="P37" i="7"/>
  <c r="CU37" i="4" s="1"/>
  <c r="P9" i="7"/>
  <c r="CU9" i="4" s="1"/>
  <c r="P11" i="7"/>
  <c r="CU11" i="4" s="1"/>
  <c r="P13" i="7"/>
  <c r="CU13" i="4" s="1"/>
  <c r="P15" i="7"/>
  <c r="CU15" i="4" s="1"/>
  <c r="P17" i="7"/>
  <c r="CU17" i="4" s="1"/>
  <c r="P19" i="7"/>
  <c r="CU19" i="4" s="1"/>
  <c r="F41" i="3"/>
  <c r="AE21" i="4"/>
  <c r="BG6"/>
  <c r="BL20"/>
  <c r="BG58"/>
  <c r="BL64"/>
  <c r="BV22"/>
  <c r="BV66"/>
  <c r="BG22"/>
  <c r="BG74"/>
  <c r="BM70"/>
  <c r="BM40"/>
  <c r="BQ14"/>
  <c r="BQ66"/>
  <c r="BW8"/>
  <c r="BW46"/>
  <c r="CV8"/>
  <c r="CV12"/>
  <c r="CV16"/>
  <c r="CV20"/>
  <c r="J35" i="3"/>
  <c r="J47"/>
  <c r="J60"/>
  <c r="J68"/>
  <c r="J72"/>
  <c r="AF37" i="4"/>
  <c r="L37" i="5" s="1"/>
  <c r="AF29" i="4"/>
  <c r="L29" i="5" s="1"/>
  <c r="CW10" i="4"/>
  <c r="CW14"/>
  <c r="CW18"/>
  <c r="CW22"/>
  <c r="CW38"/>
  <c r="CW42"/>
  <c r="CW46"/>
  <c r="CW68"/>
  <c r="CW72"/>
  <c r="P36" i="7"/>
  <c r="CU36" i="4" s="1"/>
  <c r="P8" i="7"/>
  <c r="CU8" i="4" s="1"/>
  <c r="P10" i="7"/>
  <c r="CU10" i="4" s="1"/>
  <c r="P12" i="7"/>
  <c r="CU12" i="4" s="1"/>
  <c r="P14" i="7"/>
  <c r="CU14" i="4" s="1"/>
  <c r="P16" i="7"/>
  <c r="CU16" i="4" s="1"/>
  <c r="F32" i="7"/>
  <c r="CK32" i="4" s="1"/>
  <c r="F11" i="7"/>
  <c r="CK11" i="4" s="1"/>
  <c r="F18" i="7"/>
  <c r="CK18" i="4" s="1"/>
  <c r="F10" i="7"/>
  <c r="CK10" i="4" s="1"/>
  <c r="F19" i="7"/>
  <c r="CK19" i="4" s="1"/>
  <c r="F33" i="7"/>
  <c r="CK33" i="4" s="1"/>
  <c r="F4" i="7"/>
  <c r="CK4" i="4" s="1"/>
  <c r="F9" i="7"/>
  <c r="CK9" i="4" s="1"/>
  <c r="F34" i="7"/>
  <c r="CK34" i="4" s="1"/>
  <c r="F56" i="7"/>
  <c r="CK56" i="4" s="1"/>
  <c r="F5" i="7"/>
  <c r="CK5" i="4" s="1"/>
  <c r="F8" i="7"/>
  <c r="CK8" i="4" s="1"/>
  <c r="F35" i="7"/>
  <c r="CK35" i="4" s="1"/>
  <c r="F57" i="7"/>
  <c r="CK57" i="4" s="1"/>
  <c r="F6" i="7"/>
  <c r="CK6" i="4" s="1"/>
  <c r="F14" i="7"/>
  <c r="CK14" i="4" s="1"/>
  <c r="CL14" s="1"/>
  <c r="F36" i="7"/>
  <c r="CK36" i="4" s="1"/>
  <c r="F58" i="7"/>
  <c r="CK58" i="4" s="1"/>
  <c r="F7" i="7"/>
  <c r="CK7" i="4" s="1"/>
  <c r="F15" i="7"/>
  <c r="CK15" i="4" s="1"/>
  <c r="F37" i="7"/>
  <c r="CK37" i="4" s="1"/>
  <c r="F59" i="7"/>
  <c r="CK59" i="4" s="1"/>
  <c r="F12" i="7"/>
  <c r="CK12" i="4" s="1"/>
  <c r="F16" i="7"/>
  <c r="CK16" i="4" s="1"/>
  <c r="F30" i="7"/>
  <c r="CK30" i="4" s="1"/>
  <c r="F60" i="7"/>
  <c r="CK60" i="4" s="1"/>
  <c r="F13" i="7"/>
  <c r="CK13" i="4" s="1"/>
  <c r="F17" i="7"/>
  <c r="CK17" i="4" s="1"/>
  <c r="F31" i="7"/>
  <c r="CK31" i="4" s="1"/>
  <c r="F61" i="7"/>
  <c r="CK61" i="4" s="1"/>
  <c r="D6" i="7"/>
  <c r="BK6" i="4" s="1"/>
  <c r="D14" i="7"/>
  <c r="BK14" i="4" s="1"/>
  <c r="D36" i="7"/>
  <c r="BK36" i="4" s="1"/>
  <c r="D58" i="7"/>
  <c r="BK58" i="4" s="1"/>
  <c r="BU10"/>
  <c r="BU18"/>
  <c r="D7" i="7"/>
  <c r="BK7" i="4" s="1"/>
  <c r="D15" i="7"/>
  <c r="BK15" i="4" s="1"/>
  <c r="D37" i="7"/>
  <c r="BK37" i="4" s="1"/>
  <c r="D59" i="7"/>
  <c r="BK59" i="4" s="1"/>
  <c r="BU11"/>
  <c r="BU19"/>
  <c r="D12" i="7"/>
  <c r="BK12" i="4" s="1"/>
  <c r="D16" i="7"/>
  <c r="BK16" i="4" s="1"/>
  <c r="D30" i="7"/>
  <c r="BK30" i="4" s="1"/>
  <c r="D60" i="7"/>
  <c r="BK60" i="4" s="1"/>
  <c r="BU12"/>
  <c r="D13" i="7"/>
  <c r="BK13" i="4" s="1"/>
  <c r="D17" i="7"/>
  <c r="BK17" i="4" s="1"/>
  <c r="D31" i="7"/>
  <c r="BK31" i="4" s="1"/>
  <c r="D61" i="7"/>
  <c r="BK61" i="4" s="1"/>
  <c r="BU13"/>
  <c r="D11" i="7"/>
  <c r="BK11" i="4" s="1"/>
  <c r="D18" i="7"/>
  <c r="BK18" i="4" s="1"/>
  <c r="D32" i="7"/>
  <c r="BK32" i="4" s="1"/>
  <c r="BU14"/>
  <c r="BU36"/>
  <c r="D10" i="7"/>
  <c r="BK10" i="4" s="1"/>
  <c r="D19" i="7"/>
  <c r="BK19" i="4" s="1"/>
  <c r="BL18" s="1"/>
  <c r="D33" i="7"/>
  <c r="BK33" i="4" s="1"/>
  <c r="BU15"/>
  <c r="BU37"/>
  <c r="D4" i="7"/>
  <c r="BK4" i="4" s="1"/>
  <c r="D9" i="7"/>
  <c r="BK9" i="4" s="1"/>
  <c r="D34" i="7"/>
  <c r="BK34" i="4" s="1"/>
  <c r="D56" i="7"/>
  <c r="BK56" i="4" s="1"/>
  <c r="BU8"/>
  <c r="BU16"/>
  <c r="D5" i="7"/>
  <c r="BK5" i="4" s="1"/>
  <c r="D8" i="7"/>
  <c r="BK8" i="4" s="1"/>
  <c r="D35" i="7"/>
  <c r="BK35" i="4" s="1"/>
  <c r="D57" i="7"/>
  <c r="BK57" i="4" s="1"/>
  <c r="BU9"/>
  <c r="BU17"/>
  <c r="CD75"/>
  <c r="CD59"/>
  <c r="CD43"/>
  <c r="CD33"/>
  <c r="CD17"/>
  <c r="CD92"/>
  <c r="CD27"/>
  <c r="CD79"/>
  <c r="CD63"/>
  <c r="CD47"/>
  <c r="CD37"/>
  <c r="CD21"/>
  <c r="CD96"/>
  <c r="CD11"/>
  <c r="CD73"/>
  <c r="CD57"/>
  <c r="CD41"/>
  <c r="CD31"/>
  <c r="CD15"/>
  <c r="CD90"/>
  <c r="CD53"/>
  <c r="CD67"/>
  <c r="CD51"/>
  <c r="CD25"/>
  <c r="CD9"/>
  <c r="CD100"/>
  <c r="CD89"/>
  <c r="CD69"/>
  <c r="CD77"/>
  <c r="CD61"/>
  <c r="CD45"/>
  <c r="CD35"/>
  <c r="CD19"/>
  <c r="CD94"/>
  <c r="CD81"/>
  <c r="CD71"/>
  <c r="CD55"/>
  <c r="CD39"/>
  <c r="CD29"/>
  <c r="CD13"/>
  <c r="CD88"/>
  <c r="CD65"/>
  <c r="CD49"/>
  <c r="CD23"/>
  <c r="CD87"/>
  <c r="CU60"/>
  <c r="A8"/>
  <c r="A10"/>
  <c r="N24" i="8"/>
  <c r="CC105" i="4" s="1"/>
  <c r="N22" i="8"/>
  <c r="CC103" i="4" s="1"/>
  <c r="L17" i="5"/>
  <c r="CQ6" i="4"/>
  <c r="CQ32" s="1"/>
  <c r="CQ56"/>
  <c r="CQ66"/>
  <c r="CQ68"/>
  <c r="CQ70"/>
  <c r="CQ72"/>
  <c r="CQ74"/>
  <c r="CL62"/>
  <c r="CL64"/>
  <c r="CL66"/>
  <c r="CL68"/>
  <c r="CL70"/>
  <c r="CL72"/>
  <c r="CL74"/>
  <c r="CL38"/>
  <c r="CL40"/>
  <c r="CL42"/>
  <c r="CL44"/>
  <c r="CL46"/>
  <c r="CL48"/>
  <c r="CL20"/>
  <c r="CM20"/>
  <c r="CG8"/>
  <c r="CG10" s="1"/>
  <c r="CG12" s="1"/>
  <c r="CM22"/>
  <c r="C55" i="1"/>
  <c r="C55" i="4" s="1"/>
  <c r="F66" i="2"/>
  <c r="A97" i="5"/>
  <c r="N97" i="4" s="1"/>
  <c r="F55" i="3"/>
  <c r="E55" i="1" s="1"/>
  <c r="E55" i="4" s="1"/>
  <c r="F58" i="2"/>
  <c r="A58" i="4"/>
  <c r="F68" i="3"/>
  <c r="F66"/>
  <c r="F58"/>
  <c r="A56" i="4"/>
  <c r="J64"/>
  <c r="J56"/>
  <c r="J70"/>
  <c r="J60"/>
  <c r="F46" i="2"/>
  <c r="A55" i="5"/>
  <c r="N55" i="4" s="1"/>
  <c r="A41"/>
  <c r="J45" i="2"/>
  <c r="A45" i="4"/>
  <c r="A79" i="5"/>
  <c r="N79" i="4" s="1"/>
  <c r="A39"/>
  <c r="A75" i="5"/>
  <c r="N75" i="4" s="1"/>
  <c r="A83" i="5"/>
  <c r="N83" i="4" s="1"/>
  <c r="A33"/>
  <c r="A43"/>
  <c r="A87" i="5"/>
  <c r="N87" i="4" s="1"/>
  <c r="A37"/>
  <c r="A47"/>
  <c r="A31"/>
  <c r="J39"/>
  <c r="J43"/>
  <c r="J45"/>
  <c r="J35"/>
  <c r="BG20"/>
  <c r="BG42"/>
  <c r="BG72"/>
  <c r="BQ10"/>
  <c r="BQ36"/>
  <c r="BQ58"/>
  <c r="BW20"/>
  <c r="BV68"/>
  <c r="BG70"/>
  <c r="BQ12"/>
  <c r="BQ38"/>
  <c r="BW22"/>
  <c r="BW44"/>
  <c r="BW68"/>
  <c r="BG66"/>
  <c r="BW10"/>
  <c r="BW48"/>
  <c r="BG34"/>
  <c r="BG36" s="1"/>
  <c r="BG64"/>
  <c r="BM46"/>
  <c r="BQ44"/>
  <c r="BW72"/>
  <c r="BW40"/>
  <c r="BL38"/>
  <c r="BG8"/>
  <c r="BG10" s="1"/>
  <c r="BM72"/>
  <c r="AN169"/>
  <c r="AT169" s="1"/>
  <c r="AK349" s="1"/>
  <c r="BL42"/>
  <c r="BL66"/>
  <c r="BM44"/>
  <c r="BQ20"/>
  <c r="BQ70"/>
  <c r="BW14"/>
  <c r="BW36"/>
  <c r="BG44"/>
  <c r="BQ40"/>
  <c r="BQ32"/>
  <c r="BQ34" s="1"/>
  <c r="BV18"/>
  <c r="BV48"/>
  <c r="BV16"/>
  <c r="BV46"/>
  <c r="BV74"/>
  <c r="BV12"/>
  <c r="BV42"/>
  <c r="BV72"/>
  <c r="BL62"/>
  <c r="BL74"/>
  <c r="BL48"/>
  <c r="BL46"/>
  <c r="AE125"/>
  <c r="I78" i="5"/>
  <c r="V78" i="4" s="1"/>
  <c r="I120" i="5"/>
  <c r="V120" i="4" s="1"/>
  <c r="AR163"/>
  <c r="AK223" s="1"/>
  <c r="E132" i="5"/>
  <c r="R132" i="4" s="1"/>
  <c r="E90" i="5"/>
  <c r="R90" i="4" s="1"/>
  <c r="G111" i="5"/>
  <c r="T111" i="4" s="1"/>
  <c r="AQ163"/>
  <c r="AK163" s="1"/>
  <c r="R58"/>
  <c r="AS169"/>
  <c r="AK289" s="1"/>
  <c r="F136" i="5"/>
  <c r="S136" i="4" s="1"/>
  <c r="J132" i="5"/>
  <c r="W132" i="4" s="1"/>
  <c r="H131" i="5"/>
  <c r="U131" i="4" s="1"/>
  <c r="F128" i="5"/>
  <c r="S128" i="4" s="1"/>
  <c r="J124" i="5"/>
  <c r="W124" i="4" s="1"/>
  <c r="H123" i="5"/>
  <c r="U123" i="4" s="1"/>
  <c r="F120" i="5"/>
  <c r="S120" i="4" s="1"/>
  <c r="J116" i="5"/>
  <c r="W116" i="4" s="1"/>
  <c r="H115" i="5"/>
  <c r="U115" i="4" s="1"/>
  <c r="F112" i="5"/>
  <c r="S112" i="4" s="1"/>
  <c r="J108" i="5"/>
  <c r="W108" i="4" s="1"/>
  <c r="H107" i="5"/>
  <c r="U107" i="4" s="1"/>
  <c r="F104" i="5"/>
  <c r="S104" i="4" s="1"/>
  <c r="J90" i="5"/>
  <c r="W90" i="4" s="1"/>
  <c r="H89" i="5"/>
  <c r="U89" i="4" s="1"/>
  <c r="F86" i="5"/>
  <c r="S86" i="4" s="1"/>
  <c r="J82" i="5"/>
  <c r="W82" i="4" s="1"/>
  <c r="H81" i="5"/>
  <c r="U81" i="4" s="1"/>
  <c r="F78" i="5"/>
  <c r="S78" i="4" s="1"/>
  <c r="J74" i="5"/>
  <c r="W74" i="4" s="1"/>
  <c r="H73" i="5"/>
  <c r="U73" i="4" s="1"/>
  <c r="F70" i="5"/>
  <c r="S70" i="4" s="1"/>
  <c r="J66" i="5"/>
  <c r="W66" i="4" s="1"/>
  <c r="H65" i="5"/>
  <c r="U65" i="4" s="1"/>
  <c r="F62" i="5"/>
  <c r="S62" i="4" s="1"/>
  <c r="J58" i="5"/>
  <c r="W58" i="4" s="1"/>
  <c r="H57" i="5"/>
  <c r="U57" i="4" s="1"/>
  <c r="E136" i="5"/>
  <c r="R136" i="4" s="1"/>
  <c r="I132" i="5"/>
  <c r="V132" i="4" s="1"/>
  <c r="G131" i="5"/>
  <c r="T131" i="4" s="1"/>
  <c r="E128" i="5"/>
  <c r="R128" i="4" s="1"/>
  <c r="I124" i="5"/>
  <c r="V124" i="4" s="1"/>
  <c r="G123" i="5"/>
  <c r="T123" i="4" s="1"/>
  <c r="E120" i="5"/>
  <c r="R120" i="4" s="1"/>
  <c r="I116" i="5"/>
  <c r="V116" i="4" s="1"/>
  <c r="G115" i="5"/>
  <c r="T115" i="4" s="1"/>
  <c r="E112" i="5"/>
  <c r="R112" i="4" s="1"/>
  <c r="I108" i="5"/>
  <c r="V108" i="4" s="1"/>
  <c r="G107" i="5"/>
  <c r="T107" i="4" s="1"/>
  <c r="E104" i="5"/>
  <c r="R104" i="4" s="1"/>
  <c r="I90" i="5"/>
  <c r="V90" i="4" s="1"/>
  <c r="G89" i="5"/>
  <c r="T89" i="4" s="1"/>
  <c r="E86" i="5"/>
  <c r="R86" i="4" s="1"/>
  <c r="I82" i="5"/>
  <c r="V82" i="4" s="1"/>
  <c r="G81" i="5"/>
  <c r="T81" i="4" s="1"/>
  <c r="E78" i="5"/>
  <c r="R78" i="4" s="1"/>
  <c r="I74" i="5"/>
  <c r="V74" i="4" s="1"/>
  <c r="G73" i="5"/>
  <c r="T73" i="4" s="1"/>
  <c r="E70" i="5"/>
  <c r="R70" i="4" s="1"/>
  <c r="I66" i="5"/>
  <c r="V66" i="4" s="1"/>
  <c r="G65" i="5"/>
  <c r="T65" i="4" s="1"/>
  <c r="E62" i="5"/>
  <c r="R62" i="4" s="1"/>
  <c r="I58" i="5"/>
  <c r="V58" i="4" s="1"/>
  <c r="G57" i="5"/>
  <c r="T57" i="4" s="1"/>
  <c r="J135" i="5"/>
  <c r="W135" i="4" s="1"/>
  <c r="H132" i="5"/>
  <c r="U132" i="4" s="1"/>
  <c r="F131" i="5"/>
  <c r="S131" i="4" s="1"/>
  <c r="J127" i="5"/>
  <c r="W127" i="4" s="1"/>
  <c r="H124" i="5"/>
  <c r="U124" i="4" s="1"/>
  <c r="F123" i="5"/>
  <c r="S123" i="4" s="1"/>
  <c r="J119" i="5"/>
  <c r="W119" i="4" s="1"/>
  <c r="H116" i="5"/>
  <c r="U116" i="4" s="1"/>
  <c r="F115" i="5"/>
  <c r="S115" i="4" s="1"/>
  <c r="J111" i="5"/>
  <c r="W111" i="4" s="1"/>
  <c r="H108" i="5"/>
  <c r="U108" i="4" s="1"/>
  <c r="F107" i="5"/>
  <c r="S107" i="4" s="1"/>
  <c r="J103" i="5"/>
  <c r="W103" i="4" s="1"/>
  <c r="H90" i="5"/>
  <c r="U90" i="4" s="1"/>
  <c r="F89" i="5"/>
  <c r="S89" i="4" s="1"/>
  <c r="J85" i="5"/>
  <c r="W85" i="4" s="1"/>
  <c r="H82" i="5"/>
  <c r="U82" i="4" s="1"/>
  <c r="F81" i="5"/>
  <c r="S81" i="4" s="1"/>
  <c r="J77" i="5"/>
  <c r="W77" i="4" s="1"/>
  <c r="H74" i="5"/>
  <c r="U74" i="4" s="1"/>
  <c r="F73" i="5"/>
  <c r="S73" i="4" s="1"/>
  <c r="J69" i="5"/>
  <c r="W69" i="4" s="1"/>
  <c r="H66" i="5"/>
  <c r="U66" i="4" s="1"/>
  <c r="F65" i="5"/>
  <c r="S65" i="4" s="1"/>
  <c r="J61" i="5"/>
  <c r="W61" i="4" s="1"/>
  <c r="H58" i="5"/>
  <c r="U58" i="4" s="1"/>
  <c r="F57" i="5"/>
  <c r="S57" i="4" s="1"/>
  <c r="I135" i="5"/>
  <c r="V135" i="4" s="1"/>
  <c r="G132" i="5"/>
  <c r="T132" i="4" s="1"/>
  <c r="E131" i="5"/>
  <c r="R131" i="4" s="1"/>
  <c r="I127" i="5"/>
  <c r="V127" i="4" s="1"/>
  <c r="G124" i="5"/>
  <c r="T124" i="4" s="1"/>
  <c r="E123" i="5"/>
  <c r="R123" i="4" s="1"/>
  <c r="I119" i="5"/>
  <c r="V119" i="4" s="1"/>
  <c r="G116" i="5"/>
  <c r="T116" i="4" s="1"/>
  <c r="E115" i="5"/>
  <c r="R115" i="4" s="1"/>
  <c r="I111" i="5"/>
  <c r="V111" i="4" s="1"/>
  <c r="G108" i="5"/>
  <c r="T108" i="4" s="1"/>
  <c r="E107" i="5"/>
  <c r="R107" i="4" s="1"/>
  <c r="I103" i="5"/>
  <c r="V103" i="4" s="1"/>
  <c r="G90" i="5"/>
  <c r="T90" i="4" s="1"/>
  <c r="E89" i="5"/>
  <c r="R89" i="4" s="1"/>
  <c r="Y89" s="1"/>
  <c r="I85" i="5"/>
  <c r="V85" i="4" s="1"/>
  <c r="G82" i="5"/>
  <c r="T82" i="4" s="1"/>
  <c r="E81" i="5"/>
  <c r="R81" i="4" s="1"/>
  <c r="I77" i="5"/>
  <c r="V77" i="4" s="1"/>
  <c r="G74" i="5"/>
  <c r="T74" i="4" s="1"/>
  <c r="E73" i="5"/>
  <c r="R73" i="4" s="1"/>
  <c r="I69" i="5"/>
  <c r="V69" i="4" s="1"/>
  <c r="G66" i="5"/>
  <c r="T66" i="4" s="1"/>
  <c r="E65" i="5"/>
  <c r="R65" i="4" s="1"/>
  <c r="I61" i="5"/>
  <c r="V61" i="4" s="1"/>
  <c r="G58" i="5"/>
  <c r="T58" i="4" s="1"/>
  <c r="E57" i="5"/>
  <c r="R57" i="4" s="1"/>
  <c r="J136" i="5"/>
  <c r="W136" i="4" s="1"/>
  <c r="H135" i="5"/>
  <c r="U135" i="4" s="1"/>
  <c r="F132" i="5"/>
  <c r="S132" i="4" s="1"/>
  <c r="J128" i="5"/>
  <c r="W128" i="4" s="1"/>
  <c r="H127" i="5"/>
  <c r="U127" i="4" s="1"/>
  <c r="F124" i="5"/>
  <c r="S124" i="4" s="1"/>
  <c r="J120" i="5"/>
  <c r="W120" i="4" s="1"/>
  <c r="H119" i="5"/>
  <c r="U119" i="4" s="1"/>
  <c r="F116" i="5"/>
  <c r="S116" i="4" s="1"/>
  <c r="J112" i="5"/>
  <c r="W112" i="4" s="1"/>
  <c r="H111" i="5"/>
  <c r="U111" i="4" s="1"/>
  <c r="F108" i="5"/>
  <c r="S108" i="4" s="1"/>
  <c r="J104" i="5"/>
  <c r="W104" i="4" s="1"/>
  <c r="H103" i="5"/>
  <c r="U103" i="4" s="1"/>
  <c r="F90" i="5"/>
  <c r="S90" i="4" s="1"/>
  <c r="J86" i="5"/>
  <c r="W86" i="4" s="1"/>
  <c r="H85" i="5"/>
  <c r="U85" i="4" s="1"/>
  <c r="F82" i="5"/>
  <c r="S82" i="4" s="1"/>
  <c r="J78" i="5"/>
  <c r="W78" i="4" s="1"/>
  <c r="H77" i="5"/>
  <c r="U77" i="4" s="1"/>
  <c r="F74" i="5"/>
  <c r="S74" i="4" s="1"/>
  <c r="J70" i="5"/>
  <c r="W70" i="4" s="1"/>
  <c r="H69" i="5"/>
  <c r="U69" i="4" s="1"/>
  <c r="F66" i="5"/>
  <c r="S66" i="4" s="1"/>
  <c r="J62" i="5"/>
  <c r="W62" i="4" s="1"/>
  <c r="H61" i="5"/>
  <c r="U61" i="4" s="1"/>
  <c r="F58" i="5"/>
  <c r="S58" i="4" s="1"/>
  <c r="G136" i="5"/>
  <c r="T136" i="4" s="1"/>
  <c r="E135" i="5"/>
  <c r="R135" i="4" s="1"/>
  <c r="Y135" s="1"/>
  <c r="I131" i="5"/>
  <c r="V131" i="4" s="1"/>
  <c r="G128" i="5"/>
  <c r="T128" i="4" s="1"/>
  <c r="E127" i="5"/>
  <c r="R127" i="4" s="1"/>
  <c r="I123" i="5"/>
  <c r="V123" i="4" s="1"/>
  <c r="G120" i="5"/>
  <c r="T120" i="4" s="1"/>
  <c r="E119" i="5"/>
  <c r="R119" i="4" s="1"/>
  <c r="Y119" s="1"/>
  <c r="I115" i="5"/>
  <c r="V115" i="4" s="1"/>
  <c r="G112" i="5"/>
  <c r="T112" i="4" s="1"/>
  <c r="E111" i="5"/>
  <c r="R111" i="4" s="1"/>
  <c r="I107" i="5"/>
  <c r="V107" i="4" s="1"/>
  <c r="G104" i="5"/>
  <c r="T104" i="4" s="1"/>
  <c r="E103" i="5"/>
  <c r="R103" i="4" s="1"/>
  <c r="I89" i="5"/>
  <c r="V89" i="4" s="1"/>
  <c r="G86" i="5"/>
  <c r="T86" i="4" s="1"/>
  <c r="E85" i="5"/>
  <c r="R85" i="4" s="1"/>
  <c r="I81" i="5"/>
  <c r="V81" i="4" s="1"/>
  <c r="AC81" s="1"/>
  <c r="G78" i="5"/>
  <c r="T78" i="4" s="1"/>
  <c r="E77" i="5"/>
  <c r="R77" i="4" s="1"/>
  <c r="I73" i="5"/>
  <c r="V73" i="4" s="1"/>
  <c r="G70" i="5"/>
  <c r="T70" i="4" s="1"/>
  <c r="E69" i="5"/>
  <c r="R69" i="4" s="1"/>
  <c r="I65" i="5"/>
  <c r="V65" i="4" s="1"/>
  <c r="AC65" s="1"/>
  <c r="G62" i="5"/>
  <c r="T62" i="4" s="1"/>
  <c r="E61" i="5"/>
  <c r="R61" i="4" s="1"/>
  <c r="Y61" s="1"/>
  <c r="I57" i="5"/>
  <c r="V57" i="4" s="1"/>
  <c r="AT167"/>
  <c r="AK347" s="1"/>
  <c r="F61" i="5"/>
  <c r="S61" i="4" s="1"/>
  <c r="H70" i="5"/>
  <c r="U70" i="4" s="1"/>
  <c r="J81" i="5"/>
  <c r="W81" i="4" s="1"/>
  <c r="F103" i="5"/>
  <c r="S103" i="4" s="1"/>
  <c r="Z103" s="1"/>
  <c r="H112" i="5"/>
  <c r="U112" i="4" s="1"/>
  <c r="J123" i="5"/>
  <c r="W123" i="4" s="1"/>
  <c r="AD123" s="1"/>
  <c r="F135" i="5"/>
  <c r="S135" i="4" s="1"/>
  <c r="AS167"/>
  <c r="AK287" s="1"/>
  <c r="G61" i="5"/>
  <c r="T61" i="4" s="1"/>
  <c r="I70" i="5"/>
  <c r="V70" i="4" s="1"/>
  <c r="E82" i="5"/>
  <c r="R82" i="4" s="1"/>
  <c r="G103" i="5"/>
  <c r="T103" i="4" s="1"/>
  <c r="AA103" s="1"/>
  <c r="I112" i="5"/>
  <c r="V112" i="4" s="1"/>
  <c r="E124" i="5"/>
  <c r="R124" i="4" s="1"/>
  <c r="G135" i="5"/>
  <c r="T135" i="4" s="1"/>
  <c r="BD183"/>
  <c r="AN171"/>
  <c r="AU165"/>
  <c r="AK405" s="1"/>
  <c r="AV165"/>
  <c r="AK465" s="1"/>
  <c r="AW165"/>
  <c r="AK525" s="1"/>
  <c r="AQ165"/>
  <c r="AK165" s="1"/>
  <c r="AT165"/>
  <c r="AK345" s="1"/>
  <c r="D65" i="5"/>
  <c r="AS165" i="4"/>
  <c r="AK285" s="1"/>
  <c r="H62" i="5"/>
  <c r="U62" i="4" s="1"/>
  <c r="J73" i="5"/>
  <c r="W73" i="4" s="1"/>
  <c r="AD73" s="1"/>
  <c r="F85" i="5"/>
  <c r="S85" i="4" s="1"/>
  <c r="H104" i="5"/>
  <c r="U104" i="4" s="1"/>
  <c r="J115" i="5"/>
  <c r="W115" i="4" s="1"/>
  <c r="AD115" s="1"/>
  <c r="F127" i="5"/>
  <c r="S127" i="4" s="1"/>
  <c r="Z127" s="1"/>
  <c r="H136" i="5"/>
  <c r="U136" i="4" s="1"/>
  <c r="AR165"/>
  <c r="AK225" s="1"/>
  <c r="I62" i="5"/>
  <c r="V62" i="4" s="1"/>
  <c r="E74" i="5"/>
  <c r="R74" i="4" s="1"/>
  <c r="G85" i="5"/>
  <c r="T85" i="4" s="1"/>
  <c r="I104" i="5"/>
  <c r="V104" i="4" s="1"/>
  <c r="E116" i="5"/>
  <c r="R116" i="4" s="1"/>
  <c r="G127" i="5"/>
  <c r="T127" i="4" s="1"/>
  <c r="AA127" s="1"/>
  <c r="I136" i="5"/>
  <c r="V136" i="4" s="1"/>
  <c r="AN173"/>
  <c r="AV167"/>
  <c r="AK467" s="1"/>
  <c r="AW167"/>
  <c r="AK527" s="1"/>
  <c r="AQ167"/>
  <c r="AK167" s="1"/>
  <c r="AR167"/>
  <c r="AK227" s="1"/>
  <c r="AU167"/>
  <c r="AK407" s="1"/>
  <c r="AO165"/>
  <c r="AL165" s="1"/>
  <c r="AL225" s="1"/>
  <c r="AL285" s="1"/>
  <c r="AL345" s="1"/>
  <c r="AL405" s="1"/>
  <c r="AL465" s="1"/>
  <c r="AL525" s="1"/>
  <c r="J65" i="5"/>
  <c r="W65" i="4" s="1"/>
  <c r="F77" i="5"/>
  <c r="S77" i="4" s="1"/>
  <c r="Z77" s="1"/>
  <c r="H86" i="5"/>
  <c r="U86" i="4" s="1"/>
  <c r="J107" i="5"/>
  <c r="W107" i="4" s="1"/>
  <c r="AD107" s="1"/>
  <c r="F119" i="5"/>
  <c r="S119" i="4" s="1"/>
  <c r="H128" i="5"/>
  <c r="U128" i="4" s="1"/>
  <c r="E66" i="5"/>
  <c r="R66" i="4" s="1"/>
  <c r="G77" i="5"/>
  <c r="T77" i="4" s="1"/>
  <c r="AA77" s="1"/>
  <c r="I86" i="5"/>
  <c r="V86" i="4" s="1"/>
  <c r="E108" i="5"/>
  <c r="R108" i="4" s="1"/>
  <c r="G119" i="5"/>
  <c r="T119" i="4" s="1"/>
  <c r="I128" i="5"/>
  <c r="V128" i="4" s="1"/>
  <c r="J57" i="5"/>
  <c r="W57" i="4" s="1"/>
  <c r="AD57" s="1"/>
  <c r="F69" i="5"/>
  <c r="S69" i="4" s="1"/>
  <c r="Z69" s="1"/>
  <c r="H78" i="5"/>
  <c r="U78" i="4" s="1"/>
  <c r="J89" i="5"/>
  <c r="W89" i="4" s="1"/>
  <c r="AD89" s="1"/>
  <c r="F111" i="5"/>
  <c r="S111" i="4" s="1"/>
  <c r="Z111" s="1"/>
  <c r="H120" i="5"/>
  <c r="U120" i="4" s="1"/>
  <c r="J131" i="5"/>
  <c r="W131" i="4" s="1"/>
  <c r="AD131" s="1"/>
  <c r="AS163"/>
  <c r="AK283" s="1"/>
  <c r="D124" i="5"/>
  <c r="Q124" i="4" s="1"/>
  <c r="AW163"/>
  <c r="AK523" s="1"/>
  <c r="AV163"/>
  <c r="AK463" s="1"/>
  <c r="AU163"/>
  <c r="AK403" s="1"/>
  <c r="D85" i="5"/>
  <c r="Q85" i="4" s="1"/>
  <c r="D107" i="5"/>
  <c r="Q107" i="4" s="1"/>
  <c r="D123" i="5"/>
  <c r="Q123" i="4" s="1"/>
  <c r="D104" i="5"/>
  <c r="Q104" i="4" s="1"/>
  <c r="D120" i="5"/>
  <c r="Q120" i="4" s="1"/>
  <c r="D136" i="5"/>
  <c r="Q136" i="4" s="1"/>
  <c r="D103" i="5"/>
  <c r="Q103" i="4" s="1"/>
  <c r="D119" i="5"/>
  <c r="Q119" i="4" s="1"/>
  <c r="D135" i="5"/>
  <c r="Q135" i="4" s="1"/>
  <c r="D116" i="5"/>
  <c r="Q116" i="4" s="1"/>
  <c r="D132" i="5"/>
  <c r="Q132" i="4" s="1"/>
  <c r="D115" i="5"/>
  <c r="Q115" i="4" s="1"/>
  <c r="D131" i="5"/>
  <c r="Q131" i="4" s="1"/>
  <c r="X131" s="1"/>
  <c r="D90" i="5"/>
  <c r="Q90" i="4" s="1"/>
  <c r="D112" i="5"/>
  <c r="Q112" i="4" s="1"/>
  <c r="D128" i="5"/>
  <c r="D89"/>
  <c r="Q89" i="4" s="1"/>
  <c r="D111" i="5"/>
  <c r="Q111" i="4" s="1"/>
  <c r="D127" i="5"/>
  <c r="Q127" i="4" s="1"/>
  <c r="D86" i="5"/>
  <c r="Q86" i="4" s="1"/>
  <c r="D108" i="5"/>
  <c r="Q108" i="4" s="1"/>
  <c r="D70" i="5"/>
  <c r="Q70" i="4" s="1"/>
  <c r="D57" i="5"/>
  <c r="Q57" i="4" s="1"/>
  <c r="D69" i="5"/>
  <c r="Q69" i="4" s="1"/>
  <c r="X69" s="1"/>
  <c r="D82" i="5"/>
  <c r="Q82" i="4" s="1"/>
  <c r="D81" i="5"/>
  <c r="Q81" i="4" s="1"/>
  <c r="D78" i="5"/>
  <c r="Q78" i="4" s="1"/>
  <c r="D77" i="5"/>
  <c r="Q77" i="4" s="1"/>
  <c r="D62" i="5"/>
  <c r="Q62" i="4" s="1"/>
  <c r="D74" i="5"/>
  <c r="Q74" i="4" s="1"/>
  <c r="D61" i="5"/>
  <c r="Q61" i="4" s="1"/>
  <c r="X61" s="1"/>
  <c r="D73" i="5"/>
  <c r="Q73" i="4" s="1"/>
  <c r="X73" s="1"/>
  <c r="D58" i="5"/>
  <c r="Q58" i="4" s="1"/>
  <c r="D66" i="5"/>
  <c r="Q66" i="4" s="1"/>
  <c r="A64" i="1"/>
  <c r="A62"/>
  <c r="F73" i="3"/>
  <c r="F65"/>
  <c r="F57"/>
  <c r="F73" i="2"/>
  <c r="J72" s="1"/>
  <c r="F65"/>
  <c r="F57"/>
  <c r="F64" i="3"/>
  <c r="H64" s="1"/>
  <c r="F56"/>
  <c r="F72" i="2"/>
  <c r="F71" i="3"/>
  <c r="F63"/>
  <c r="F71" i="2"/>
  <c r="F63"/>
  <c r="F62" i="3"/>
  <c r="H62" s="1"/>
  <c r="F70" i="2"/>
  <c r="J70" s="1"/>
  <c r="F62"/>
  <c r="J62" s="1"/>
  <c r="F61" i="3"/>
  <c r="F69" i="2"/>
  <c r="J68" s="1"/>
  <c r="H68" s="1"/>
  <c r="F61"/>
  <c r="J60" s="1"/>
  <c r="F48" i="3"/>
  <c r="F48" i="2"/>
  <c r="F46" i="3"/>
  <c r="F44" i="2"/>
  <c r="F44" i="3"/>
  <c r="F43" i="2"/>
  <c r="J43" s="1"/>
  <c r="H43" s="1"/>
  <c r="F43" i="3"/>
  <c r="F42" i="2"/>
  <c r="F41"/>
  <c r="F40" i="3"/>
  <c r="F39"/>
  <c r="F40" i="2"/>
  <c r="F39"/>
  <c r="F38" i="3"/>
  <c r="F37"/>
  <c r="F38" i="2"/>
  <c r="F37"/>
  <c r="J37" s="1"/>
  <c r="F36"/>
  <c r="J35" s="1"/>
  <c r="F36" i="3"/>
  <c r="F33"/>
  <c r="A47" i="2"/>
  <c r="H45" s="1"/>
  <c r="A59" i="5"/>
  <c r="N59" i="4" s="1"/>
  <c r="A63" i="5"/>
  <c r="N63" i="4" s="1"/>
  <c r="A67" i="5"/>
  <c r="N67" i="4" s="1"/>
  <c r="A43" i="2"/>
  <c r="A35"/>
  <c r="AT26" i="6"/>
  <c r="A45" i="3"/>
  <c r="A37" i="2"/>
  <c r="A33" i="3"/>
  <c r="A39"/>
  <c r="F32"/>
  <c r="E32" i="1" s="1"/>
  <c r="E32" i="4" s="1"/>
  <c r="A31" i="2"/>
  <c r="F31" i="3"/>
  <c r="E31" i="1" s="1"/>
  <c r="E31" i="4" s="1"/>
  <c r="A41" i="3"/>
  <c r="H41"/>
  <c r="H47"/>
  <c r="J58" i="2"/>
  <c r="J66"/>
  <c r="J56"/>
  <c r="H56" s="1"/>
  <c r="J64"/>
  <c r="J33"/>
  <c r="J41"/>
  <c r="J39"/>
  <c r="J47"/>
  <c r="H47" s="1"/>
  <c r="A12" i="1"/>
  <c r="X103" i="4" l="1"/>
  <c r="AC57"/>
  <c r="Y85"/>
  <c r="Y111"/>
  <c r="AC115"/>
  <c r="AC131"/>
  <c r="Y131"/>
  <c r="AA53"/>
  <c r="X57"/>
  <c r="X85"/>
  <c r="AB61"/>
  <c r="AB135"/>
  <c r="Y73"/>
  <c r="Z65"/>
  <c r="Z81"/>
  <c r="AD85"/>
  <c r="AD111"/>
  <c r="AA57"/>
  <c r="AA73"/>
  <c r="AA131"/>
  <c r="AB65"/>
  <c r="AB123"/>
  <c r="AC99"/>
  <c r="Y99"/>
  <c r="X77"/>
  <c r="X119"/>
  <c r="AB69"/>
  <c r="AB127"/>
  <c r="Y65"/>
  <c r="AC69"/>
  <c r="AC85"/>
  <c r="Z57"/>
  <c r="AD61"/>
  <c r="AD77"/>
  <c r="Z115"/>
  <c r="Z131"/>
  <c r="AD135"/>
  <c r="AA107"/>
  <c r="AA123"/>
  <c r="AB89"/>
  <c r="AB115"/>
  <c r="AB53"/>
  <c r="AD99"/>
  <c r="AA99"/>
  <c r="Z85"/>
  <c r="AC89"/>
  <c r="AA69"/>
  <c r="Z53"/>
  <c r="AB99"/>
  <c r="AB77"/>
  <c r="AC119"/>
  <c r="Y69"/>
  <c r="X115"/>
  <c r="Y103"/>
  <c r="AC123"/>
  <c r="AB85"/>
  <c r="Y107"/>
  <c r="AC127"/>
  <c r="Z89"/>
  <c r="AD119"/>
  <c r="AA81"/>
  <c r="AB73"/>
  <c r="AA111"/>
  <c r="Z99"/>
  <c r="AA85"/>
  <c r="AC103"/>
  <c r="X123"/>
  <c r="AA119"/>
  <c r="AA61"/>
  <c r="Z61"/>
  <c r="AC73"/>
  <c r="Y127"/>
  <c r="AB119"/>
  <c r="Y57"/>
  <c r="AC77"/>
  <c r="AD69"/>
  <c r="Z123"/>
  <c r="AA115"/>
  <c r="AB107"/>
  <c r="AB111"/>
  <c r="Y123"/>
  <c r="Z119"/>
  <c r="AD81"/>
  <c r="X81"/>
  <c r="X111"/>
  <c r="X107"/>
  <c r="Y77"/>
  <c r="AC107"/>
  <c r="Y81"/>
  <c r="AC111"/>
  <c r="Z73"/>
  <c r="AD103"/>
  <c r="AA65"/>
  <c r="AB57"/>
  <c r="AB131"/>
  <c r="X99"/>
  <c r="Y53"/>
  <c r="AC53"/>
  <c r="X89"/>
  <c r="X135"/>
  <c r="AD65"/>
  <c r="AA135"/>
  <c r="Z135"/>
  <c r="AB103"/>
  <c r="AC61"/>
  <c r="Y115"/>
  <c r="AC135"/>
  <c r="Z107"/>
  <c r="AD127"/>
  <c r="AA89"/>
  <c r="AB81"/>
  <c r="X53"/>
  <c r="AD53"/>
  <c r="CD14"/>
  <c r="CD10"/>
  <c r="CD16"/>
  <c r="CD12"/>
  <c r="CD20"/>
  <c r="CD18"/>
  <c r="J29" i="2"/>
  <c r="AJ8" i="6"/>
  <c r="Q128" i="4"/>
  <c r="X127" s="1"/>
  <c r="CD97"/>
  <c r="CD93"/>
  <c r="CD99"/>
  <c r="CD103"/>
  <c r="CD105"/>
  <c r="CD95"/>
  <c r="CD101"/>
  <c r="BG60"/>
  <c r="BG62"/>
  <c r="J54" i="2"/>
  <c r="C29" i="1"/>
  <c r="C29" i="4" s="1"/>
  <c r="J31" i="2"/>
  <c r="J54" i="3"/>
  <c r="H54" s="1"/>
  <c r="F54" i="1" s="1"/>
  <c r="F54" i="4" s="1"/>
  <c r="CL34"/>
  <c r="AQ169"/>
  <c r="AK169" s="1"/>
  <c r="AU169"/>
  <c r="AK409" s="1"/>
  <c r="J31" i="3"/>
  <c r="BQ60" i="4"/>
  <c r="BG38"/>
  <c r="A62"/>
  <c r="A64"/>
  <c r="O23" i="8"/>
  <c r="CD102" i="4"/>
  <c r="O28" i="8"/>
  <c r="CD107" i="4"/>
  <c r="D23" i="8"/>
  <c r="CD22" i="4"/>
  <c r="A60"/>
  <c r="J29" i="3"/>
  <c r="CL60" i="4"/>
  <c r="CL6"/>
  <c r="CL32"/>
  <c r="CM38" s="1"/>
  <c r="G38" i="7" s="1"/>
  <c r="CL58" i="4"/>
  <c r="CL8"/>
  <c r="CL4"/>
  <c r="CL16"/>
  <c r="CL56"/>
  <c r="CM62" s="1"/>
  <c r="G62" i="7" s="1"/>
  <c r="CV62" i="4"/>
  <c r="CV32"/>
  <c r="CV30"/>
  <c r="CL36"/>
  <c r="CV60"/>
  <c r="BV62"/>
  <c r="CV4"/>
  <c r="CL30"/>
  <c r="CL18"/>
  <c r="CL10"/>
  <c r="CL12"/>
  <c r="CV34"/>
  <c r="CV56"/>
  <c r="CV6"/>
  <c r="CV58"/>
  <c r="BL10"/>
  <c r="BV58"/>
  <c r="A14" i="1"/>
  <c r="A12" i="4"/>
  <c r="BL36"/>
  <c r="BL30"/>
  <c r="BV56"/>
  <c r="BV32"/>
  <c r="BL32"/>
  <c r="BV30"/>
  <c r="BL8"/>
  <c r="BL34"/>
  <c r="BV34"/>
  <c r="BL12"/>
  <c r="BV6"/>
  <c r="BL58"/>
  <c r="BL4"/>
  <c r="BL6"/>
  <c r="BV4"/>
  <c r="BV60"/>
  <c r="BL60"/>
  <c r="BL14"/>
  <c r="CQ34"/>
  <c r="CQ58" s="1"/>
  <c r="CG14"/>
  <c r="BQ62"/>
  <c r="BQ64" s="1"/>
  <c r="AV169"/>
  <c r="AK469" s="1"/>
  <c r="BL16"/>
  <c r="BG12"/>
  <c r="BG14" s="1"/>
  <c r="AR169"/>
  <c r="AK229" s="1"/>
  <c r="BL56"/>
  <c r="BM62" s="1"/>
  <c r="E62" i="7" s="1"/>
  <c r="H62" s="1"/>
  <c r="AW169" i="4"/>
  <c r="AK529" s="1"/>
  <c r="AN175"/>
  <c r="AT175" s="1"/>
  <c r="AK355" s="1"/>
  <c r="AW32" i="6"/>
  <c r="Q65" i="4"/>
  <c r="X65" s="1"/>
  <c r="AN179"/>
  <c r="AQ173"/>
  <c r="AK173" s="1"/>
  <c r="AR173"/>
  <c r="AK233" s="1"/>
  <c r="AS173"/>
  <c r="AK293" s="1"/>
  <c r="AT173"/>
  <c r="AK353" s="1"/>
  <c r="AU173"/>
  <c r="AK413" s="1"/>
  <c r="AV173"/>
  <c r="AK473" s="1"/>
  <c r="AO173"/>
  <c r="AL173" s="1"/>
  <c r="AL233" s="1"/>
  <c r="AL293" s="1"/>
  <c r="AL353" s="1"/>
  <c r="AL413" s="1"/>
  <c r="AL473" s="1"/>
  <c r="AL533" s="1"/>
  <c r="AW173"/>
  <c r="AK533" s="1"/>
  <c r="AN177"/>
  <c r="AQ171"/>
  <c r="AK171" s="1"/>
  <c r="AR171"/>
  <c r="AK231" s="1"/>
  <c r="AS171"/>
  <c r="AK291" s="1"/>
  <c r="AT171"/>
  <c r="AK351" s="1"/>
  <c r="AW171"/>
  <c r="AK531" s="1"/>
  <c r="AU171"/>
  <c r="AK411" s="1"/>
  <c r="AV171"/>
  <c r="AK471" s="1"/>
  <c r="AO171"/>
  <c r="AL171" s="1"/>
  <c r="AL231" s="1"/>
  <c r="AL291" s="1"/>
  <c r="AL351" s="1"/>
  <c r="AL411" s="1"/>
  <c r="AL471" s="1"/>
  <c r="AL531" s="1"/>
  <c r="AN181"/>
  <c r="AR175"/>
  <c r="AK235" s="1"/>
  <c r="AS175"/>
  <c r="AK295" s="1"/>
  <c r="AU175"/>
  <c r="AK415" s="1"/>
  <c r="AQ175"/>
  <c r="AK175" s="1"/>
  <c r="A66" i="1"/>
  <c r="H60" i="2"/>
  <c r="H70" i="3"/>
  <c r="H72" i="2"/>
  <c r="H66" i="3"/>
  <c r="H60"/>
  <c r="H56"/>
  <c r="H58"/>
  <c r="H62" i="2"/>
  <c r="H70"/>
  <c r="H72" i="3"/>
  <c r="H58" i="2"/>
  <c r="H68" i="3"/>
  <c r="H66" i="2"/>
  <c r="H64"/>
  <c r="H54"/>
  <c r="D54" i="1" s="1"/>
  <c r="A56" i="2"/>
  <c r="A56" i="3"/>
  <c r="A105" i="5"/>
  <c r="N105" i="4" s="1"/>
  <c r="A109" i="5"/>
  <c r="N109" i="4" s="1"/>
  <c r="H43" i="3"/>
  <c r="H45"/>
  <c r="H39" i="2"/>
  <c r="H41"/>
  <c r="H39" i="3"/>
  <c r="H37"/>
  <c r="H37" i="2"/>
  <c r="H35"/>
  <c r="H33" i="3"/>
  <c r="H35"/>
  <c r="H33" i="2"/>
  <c r="A16" i="1"/>
  <c r="H29" i="2" l="1"/>
  <c r="D29" i="1" s="1"/>
  <c r="D29" i="4" s="1"/>
  <c r="H31" i="2"/>
  <c r="D31" i="1" s="1"/>
  <c r="D31" i="4" s="1"/>
  <c r="H29" i="3"/>
  <c r="F29" i="1" s="1"/>
  <c r="AA54" i="4"/>
  <c r="Z54"/>
  <c r="Y54"/>
  <c r="X54"/>
  <c r="AB54"/>
  <c r="AB128"/>
  <c r="AA128"/>
  <c r="Z128"/>
  <c r="Y128"/>
  <c r="X128"/>
  <c r="Y62"/>
  <c r="X62"/>
  <c r="AB62"/>
  <c r="AA62"/>
  <c r="Z62"/>
  <c r="AB116"/>
  <c r="AA116"/>
  <c r="Z116"/>
  <c r="Y116"/>
  <c r="X116"/>
  <c r="AB136"/>
  <c r="AA136"/>
  <c r="Z136"/>
  <c r="Y136"/>
  <c r="X136"/>
  <c r="AB108"/>
  <c r="AA108"/>
  <c r="Z108"/>
  <c r="Y108"/>
  <c r="X108"/>
  <c r="AB104"/>
  <c r="AA104"/>
  <c r="Z104"/>
  <c r="Y104"/>
  <c r="X104"/>
  <c r="AA124"/>
  <c r="Z124"/>
  <c r="Y124"/>
  <c r="X124"/>
  <c r="AB124"/>
  <c r="AB90"/>
  <c r="AA90"/>
  <c r="Z90"/>
  <c r="Y90"/>
  <c r="X90"/>
  <c r="X82"/>
  <c r="AB82"/>
  <c r="AA82"/>
  <c r="Z82"/>
  <c r="Y82"/>
  <c r="Z112"/>
  <c r="Y112"/>
  <c r="X112"/>
  <c r="AB112"/>
  <c r="AA112"/>
  <c r="X120"/>
  <c r="AB120"/>
  <c r="AA120"/>
  <c r="Z120"/>
  <c r="Y120"/>
  <c r="AB70"/>
  <c r="AA70"/>
  <c r="Z70"/>
  <c r="Y70"/>
  <c r="X70"/>
  <c r="AB58"/>
  <c r="AA58"/>
  <c r="Z58"/>
  <c r="Y58"/>
  <c r="X58"/>
  <c r="Y132"/>
  <c r="X132"/>
  <c r="AB132"/>
  <c r="AA132"/>
  <c r="Z132"/>
  <c r="Z74"/>
  <c r="Y74"/>
  <c r="X74"/>
  <c r="AB74"/>
  <c r="AA74"/>
  <c r="AB66"/>
  <c r="AA66"/>
  <c r="Z66"/>
  <c r="Y66"/>
  <c r="X66"/>
  <c r="AB78"/>
  <c r="AA78"/>
  <c r="Z78"/>
  <c r="Y78"/>
  <c r="X78"/>
  <c r="AA86"/>
  <c r="Z86"/>
  <c r="Y86"/>
  <c r="X86"/>
  <c r="AB86"/>
  <c r="Y100"/>
  <c r="X100"/>
  <c r="AB100"/>
  <c r="AA100"/>
  <c r="Z100"/>
  <c r="CW64"/>
  <c r="Q64" i="7" s="1"/>
  <c r="BW64" i="4"/>
  <c r="O64" i="7" s="1"/>
  <c r="H31" i="3"/>
  <c r="F31" i="1" s="1"/>
  <c r="F31" i="4" s="1"/>
  <c r="CW4"/>
  <c r="Q4" i="7" s="1"/>
  <c r="CM58" i="4"/>
  <c r="G58" i="7" s="1"/>
  <c r="CM60" i="4"/>
  <c r="G60" i="7" s="1"/>
  <c r="CM56" i="4"/>
  <c r="G56" i="7" s="1"/>
  <c r="CM36" i="4"/>
  <c r="G36" i="7" s="1"/>
  <c r="D54" i="4"/>
  <c r="CQ60"/>
  <c r="BM38"/>
  <c r="E38" i="7" s="1"/>
  <c r="H38" s="1"/>
  <c r="A66" i="4"/>
  <c r="CM8"/>
  <c r="G8" i="7" s="1"/>
  <c r="D25" i="8"/>
  <c r="CD24" i="4"/>
  <c r="O30" i="8"/>
  <c r="CD109" i="4"/>
  <c r="O25" i="8"/>
  <c r="CD104" i="4"/>
  <c r="CM34"/>
  <c r="G34" i="7" s="1"/>
  <c r="CW32" i="4"/>
  <c r="Q32" i="7" s="1"/>
  <c r="CM30" i="4"/>
  <c r="G30" i="7" s="1"/>
  <c r="CM12" i="4"/>
  <c r="G12" i="7" s="1"/>
  <c r="CM4" i="4"/>
  <c r="G4" i="7" s="1"/>
  <c r="CM10" i="4"/>
  <c r="G10" i="7" s="1"/>
  <c r="CM6" i="4"/>
  <c r="G6" i="7" s="1"/>
  <c r="CW34" i="4"/>
  <c r="Q34" i="7" s="1"/>
  <c r="CM32" i="4"/>
  <c r="G32" i="7" s="1"/>
  <c r="CW56" i="4"/>
  <c r="Q56" i="7" s="1"/>
  <c r="CM14" i="4"/>
  <c r="G14" i="7" s="1"/>
  <c r="CW30" i="4"/>
  <c r="Q30" i="7" s="1"/>
  <c r="CW62" i="4"/>
  <c r="Q62" i="7" s="1"/>
  <c r="CW58" i="4"/>
  <c r="Q58" i="7" s="1"/>
  <c r="CG16" i="4"/>
  <c r="CG18" s="1"/>
  <c r="CG20" s="1"/>
  <c r="CW60"/>
  <c r="CW6"/>
  <c r="Q6" i="7" s="1"/>
  <c r="BW62" i="4"/>
  <c r="O62" i="7" s="1"/>
  <c r="A16" i="4"/>
  <c r="A14"/>
  <c r="BW56"/>
  <c r="O56" i="7" s="1"/>
  <c r="BW4" i="4"/>
  <c r="O4" i="7" s="1"/>
  <c r="BM34" i="4"/>
  <c r="E34" i="7" s="1"/>
  <c r="BW34" i="4"/>
  <c r="O34" i="7" s="1"/>
  <c r="BM56" i="4"/>
  <c r="E56" i="7" s="1"/>
  <c r="BM8" i="4"/>
  <c r="E8" i="7" s="1"/>
  <c r="H8" s="1"/>
  <c r="BW32" i="4"/>
  <c r="O32" i="7" s="1"/>
  <c r="BW30" i="4"/>
  <c r="O30" i="7" s="1"/>
  <c r="BM58" i="4"/>
  <c r="E58" i="7" s="1"/>
  <c r="BW6" i="4"/>
  <c r="O6" i="7" s="1"/>
  <c r="BM60" i="4"/>
  <c r="E60" i="7" s="1"/>
  <c r="BM32" i="4"/>
  <c r="E32" i="7" s="1"/>
  <c r="BM30" i="4"/>
  <c r="E30" i="7" s="1"/>
  <c r="BM36" i="4"/>
  <c r="E36" i="7" s="1"/>
  <c r="BM16" i="4"/>
  <c r="E16" i="7" s="1"/>
  <c r="BM6" i="4"/>
  <c r="E6" i="7" s="1"/>
  <c r="CQ62" i="4"/>
  <c r="CQ64" s="1"/>
  <c r="BM4"/>
  <c r="E4" i="7" s="1"/>
  <c r="AW175" i="4"/>
  <c r="AK535" s="1"/>
  <c r="BG16"/>
  <c r="BG18" s="1"/>
  <c r="BM18"/>
  <c r="E18" i="7" s="1"/>
  <c r="AV175" i="4"/>
  <c r="AK475" s="1"/>
  <c r="BM12"/>
  <c r="E12" i="7" s="1"/>
  <c r="BM14" i="4"/>
  <c r="E14" i="7" s="1"/>
  <c r="BM10" i="4"/>
  <c r="E10" i="7" s="1"/>
  <c r="H10" s="1"/>
  <c r="BW60" i="4"/>
  <c r="O60" i="7" s="1"/>
  <c r="BW58" i="4"/>
  <c r="O58" i="7" s="1"/>
  <c r="AE67" i="4"/>
  <c r="AE83"/>
  <c r="AE79"/>
  <c r="AE63"/>
  <c r="AE105"/>
  <c r="AE109"/>
  <c r="AE101"/>
  <c r="AE113"/>
  <c r="AE121"/>
  <c r="AE117"/>
  <c r="AE133"/>
  <c r="AE129"/>
  <c r="AN183"/>
  <c r="AS177"/>
  <c r="AK297" s="1"/>
  <c r="AT177"/>
  <c r="AK357" s="1"/>
  <c r="AU177"/>
  <c r="AK417" s="1"/>
  <c r="AV177"/>
  <c r="AK477" s="1"/>
  <c r="AW177"/>
  <c r="AK537" s="1"/>
  <c r="AR177"/>
  <c r="AK237" s="1"/>
  <c r="AQ177"/>
  <c r="AK177" s="1"/>
  <c r="AO177"/>
  <c r="AL177" s="1"/>
  <c r="AL237" s="1"/>
  <c r="AL297" s="1"/>
  <c r="AL357" s="1"/>
  <c r="AL417" s="1"/>
  <c r="AL477" s="1"/>
  <c r="AL537" s="1"/>
  <c r="AN185"/>
  <c r="AT179"/>
  <c r="AK359" s="1"/>
  <c r="AU179"/>
  <c r="AK419" s="1"/>
  <c r="AV179"/>
  <c r="AK479" s="1"/>
  <c r="AW179"/>
  <c r="AK539" s="1"/>
  <c r="AS179"/>
  <c r="AK299" s="1"/>
  <c r="AR179"/>
  <c r="AK239" s="1"/>
  <c r="AO179"/>
  <c r="AL179" s="1"/>
  <c r="AL239" s="1"/>
  <c r="AL299" s="1"/>
  <c r="AL359" s="1"/>
  <c r="AL419" s="1"/>
  <c r="AL479" s="1"/>
  <c r="AL539" s="1"/>
  <c r="AQ179"/>
  <c r="AK179" s="1"/>
  <c r="AN187"/>
  <c r="AU181"/>
  <c r="AK421" s="1"/>
  <c r="AV181"/>
  <c r="AK481" s="1"/>
  <c r="AW181"/>
  <c r="AK541" s="1"/>
  <c r="AQ181"/>
  <c r="AK181" s="1"/>
  <c r="AT181"/>
  <c r="AK361" s="1"/>
  <c r="AR181"/>
  <c r="AK241" s="1"/>
  <c r="AS181"/>
  <c r="AK301" s="1"/>
  <c r="A68" i="1"/>
  <c r="A60" i="3"/>
  <c r="A60" i="2"/>
  <c r="A58" i="3"/>
  <c r="A58" i="2"/>
  <c r="A113" i="5"/>
  <c r="N113" i="4" s="1"/>
  <c r="A18" i="1"/>
  <c r="R64" i="7" l="1"/>
  <c r="R34"/>
  <c r="H60"/>
  <c r="H4"/>
  <c r="R4"/>
  <c r="H58"/>
  <c r="R58"/>
  <c r="H6"/>
  <c r="H30"/>
  <c r="H56"/>
  <c r="I62" s="1"/>
  <c r="R32"/>
  <c r="H36"/>
  <c r="AE97" i="4"/>
  <c r="AF97" s="1"/>
  <c r="L97" i="5" s="1"/>
  <c r="H54" i="1" s="1"/>
  <c r="AE55" i="4"/>
  <c r="K55" i="5" s="1"/>
  <c r="H32" i="7"/>
  <c r="H34"/>
  <c r="H12"/>
  <c r="I38"/>
  <c r="O27" i="8"/>
  <c r="CD106" i="4"/>
  <c r="O32" i="8"/>
  <c r="CD111" i="4"/>
  <c r="D27" i="8"/>
  <c r="CD26" i="4"/>
  <c r="R56" i="7"/>
  <c r="H14"/>
  <c r="R62"/>
  <c r="R30"/>
  <c r="R6"/>
  <c r="S6" s="1"/>
  <c r="R60"/>
  <c r="A20" i="1"/>
  <c r="A18" i="4"/>
  <c r="AE51"/>
  <c r="K51" i="5" s="1"/>
  <c r="CG22" i="4"/>
  <c r="CM18" s="1"/>
  <c r="G18" i="7" s="1"/>
  <c r="H18" s="1"/>
  <c r="A70" i="1"/>
  <c r="A68" i="4"/>
  <c r="F29"/>
  <c r="K67" i="5"/>
  <c r="K63"/>
  <c r="K79"/>
  <c r="AE59" i="4"/>
  <c r="AE71"/>
  <c r="K83" i="5"/>
  <c r="AE87" i="4"/>
  <c r="AE75"/>
  <c r="AV183"/>
  <c r="AK483" s="1"/>
  <c r="AW183"/>
  <c r="AK543" s="1"/>
  <c r="AQ183"/>
  <c r="AK183" s="1"/>
  <c r="AR183"/>
  <c r="AK243" s="1"/>
  <c r="AU183"/>
  <c r="AK423" s="1"/>
  <c r="AS183"/>
  <c r="AK303" s="1"/>
  <c r="AT183"/>
  <c r="AK363" s="1"/>
  <c r="AN189"/>
  <c r="AO183"/>
  <c r="AL183" s="1"/>
  <c r="AL243" s="1"/>
  <c r="AL303" s="1"/>
  <c r="AL363" s="1"/>
  <c r="AL423" s="1"/>
  <c r="AL483" s="1"/>
  <c r="AL543" s="1"/>
  <c r="AQ187"/>
  <c r="AK187" s="1"/>
  <c r="AR187"/>
  <c r="AK247" s="1"/>
  <c r="AS187"/>
  <c r="AK307" s="1"/>
  <c r="AT187"/>
  <c r="AK367" s="1"/>
  <c r="AW187"/>
  <c r="AK547" s="1"/>
  <c r="AV187"/>
  <c r="AK487" s="1"/>
  <c r="AN193"/>
  <c r="AU187"/>
  <c r="AK427" s="1"/>
  <c r="AW185"/>
  <c r="AK545" s="1"/>
  <c r="AN191"/>
  <c r="AQ185"/>
  <c r="AK185" s="1"/>
  <c r="AR185"/>
  <c r="AK245" s="1"/>
  <c r="AS185"/>
  <c r="AK305" s="1"/>
  <c r="AV185"/>
  <c r="AK485" s="1"/>
  <c r="AO185"/>
  <c r="AL185" s="1"/>
  <c r="AL245" s="1"/>
  <c r="AL305" s="1"/>
  <c r="AL365" s="1"/>
  <c r="AL425" s="1"/>
  <c r="AL485" s="1"/>
  <c r="AL545" s="1"/>
  <c r="AT185"/>
  <c r="AK365" s="1"/>
  <c r="AU185"/>
  <c r="AK425" s="1"/>
  <c r="A117" i="5"/>
  <c r="N117" i="4" s="1"/>
  <c r="A64" i="2"/>
  <c r="A64" i="3"/>
  <c r="A62" i="2"/>
  <c r="A62" i="3"/>
  <c r="A121" i="5"/>
  <c r="N121" i="4" s="1"/>
  <c r="I56" i="7" l="1"/>
  <c r="I60"/>
  <c r="I58"/>
  <c r="S34"/>
  <c r="K97" i="5"/>
  <c r="G54" i="1" s="1"/>
  <c r="G54" i="4" s="1"/>
  <c r="S60" i="7"/>
  <c r="I36"/>
  <c r="I32"/>
  <c r="I30"/>
  <c r="I34"/>
  <c r="H54" i="4"/>
  <c r="I54" s="1"/>
  <c r="J54" s="1"/>
  <c r="J54" i="1" s="1"/>
  <c r="I54"/>
  <c r="S56" i="7"/>
  <c r="S62"/>
  <c r="S64"/>
  <c r="D29" i="8"/>
  <c r="CD28" i="4"/>
  <c r="O34" i="8"/>
  <c r="CD113" i="4"/>
  <c r="O29" i="8"/>
  <c r="CD108" i="4"/>
  <c r="S4" i="7"/>
  <c r="S58"/>
  <c r="S30"/>
  <c r="S32"/>
  <c r="G29" i="1"/>
  <c r="G29" i="4" s="1"/>
  <c r="CG32"/>
  <c r="A22" i="1"/>
  <c r="A20" i="4"/>
  <c r="AF51"/>
  <c r="L51" i="5" s="1"/>
  <c r="CM16" i="4"/>
  <c r="G16" i="7" s="1"/>
  <c r="H16" s="1"/>
  <c r="A72" i="1"/>
  <c r="A70" i="4"/>
  <c r="K75" i="5"/>
  <c r="AF75" i="4"/>
  <c r="L75" i="5" s="1"/>
  <c r="K87"/>
  <c r="AF87" i="4"/>
  <c r="L87" i="5" s="1"/>
  <c r="K59"/>
  <c r="AF59" i="4"/>
  <c r="L59" i="5" s="1"/>
  <c r="AF83" i="4"/>
  <c r="L83" i="5" s="1"/>
  <c r="AF79" i="4"/>
  <c r="L79" i="5" s="1"/>
  <c r="K71"/>
  <c r="AF71" i="4"/>
  <c r="L71" i="5" s="1"/>
  <c r="AF63" i="4"/>
  <c r="L63" i="5" s="1"/>
  <c r="AF55" i="4"/>
  <c r="L55" i="5" s="1"/>
  <c r="AF67" i="4"/>
  <c r="L67" i="5" s="1"/>
  <c r="AR191" i="4"/>
  <c r="AK251" s="1"/>
  <c r="AS191"/>
  <c r="AK311" s="1"/>
  <c r="AT191"/>
  <c r="AK371" s="1"/>
  <c r="AU191"/>
  <c r="AK431" s="1"/>
  <c r="AV191"/>
  <c r="AK491" s="1"/>
  <c r="AO191"/>
  <c r="AL191" s="1"/>
  <c r="AL251" s="1"/>
  <c r="AL311" s="1"/>
  <c r="AL371" s="1"/>
  <c r="AL431" s="1"/>
  <c r="AL491" s="1"/>
  <c r="AL551" s="1"/>
  <c r="AQ191"/>
  <c r="AK191" s="1"/>
  <c r="AW191"/>
  <c r="AK551" s="1"/>
  <c r="AN197"/>
  <c r="AS193"/>
  <c r="AK313" s="1"/>
  <c r="AT193"/>
  <c r="AK373" s="1"/>
  <c r="AU193"/>
  <c r="AK433" s="1"/>
  <c r="AV193"/>
  <c r="AK493" s="1"/>
  <c r="AN199"/>
  <c r="AW193"/>
  <c r="AK553" s="1"/>
  <c r="AR193"/>
  <c r="AK253" s="1"/>
  <c r="AQ193"/>
  <c r="AK193" s="1"/>
  <c r="AN195"/>
  <c r="AQ189"/>
  <c r="AK189" s="1"/>
  <c r="AR189"/>
  <c r="AK249" s="1"/>
  <c r="AS189"/>
  <c r="AK309" s="1"/>
  <c r="AT189"/>
  <c r="AK369" s="1"/>
  <c r="AO189"/>
  <c r="AL189" s="1"/>
  <c r="AL249" s="1"/>
  <c r="AL309" s="1"/>
  <c r="AL369" s="1"/>
  <c r="AL429" s="1"/>
  <c r="AL489" s="1"/>
  <c r="AL549" s="1"/>
  <c r="AU189"/>
  <c r="AK429" s="1"/>
  <c r="AV189"/>
  <c r="AK489" s="1"/>
  <c r="AW189"/>
  <c r="AK549" s="1"/>
  <c r="A66" i="2"/>
  <c r="A66" i="3"/>
  <c r="A125" i="5"/>
  <c r="N125" i="4" s="1"/>
  <c r="CG34" l="1"/>
  <c r="CG36" s="1"/>
  <c r="A72"/>
  <c r="O31" i="8"/>
  <c r="CD110" i="4"/>
  <c r="O36" i="8"/>
  <c r="CD115" i="4"/>
  <c r="D31" i="8"/>
  <c r="CD30" i="4"/>
  <c r="H29" i="1"/>
  <c r="H29" i="4" s="1"/>
  <c r="I29" s="1"/>
  <c r="I16" i="7"/>
  <c r="I12"/>
  <c r="I6"/>
  <c r="I8"/>
  <c r="I4"/>
  <c r="I10"/>
  <c r="I14"/>
  <c r="I18"/>
  <c r="A22" i="4"/>
  <c r="AU197"/>
  <c r="AK437" s="1"/>
  <c r="AV197"/>
  <c r="AK497" s="1"/>
  <c r="AW197"/>
  <c r="AK557" s="1"/>
  <c r="AO197"/>
  <c r="AL197" s="1"/>
  <c r="AL257" s="1"/>
  <c r="AL317" s="1"/>
  <c r="AL377" s="1"/>
  <c r="AL437" s="1"/>
  <c r="AL497" s="1"/>
  <c r="AL557" s="1"/>
  <c r="AQ197"/>
  <c r="AK197" s="1"/>
  <c r="AN203"/>
  <c r="AT197"/>
  <c r="AK377" s="1"/>
  <c r="AS197"/>
  <c r="AK317" s="1"/>
  <c r="AR197"/>
  <c r="AK257" s="1"/>
  <c r="AN201"/>
  <c r="AT195"/>
  <c r="AK375" s="1"/>
  <c r="AU195"/>
  <c r="AK435" s="1"/>
  <c r="AV195"/>
  <c r="AK495" s="1"/>
  <c r="AW195"/>
  <c r="AK555" s="1"/>
  <c r="AS195"/>
  <c r="AK315" s="1"/>
  <c r="AO195"/>
  <c r="AL195" s="1"/>
  <c r="AL255" s="1"/>
  <c r="AL315" s="1"/>
  <c r="AL375" s="1"/>
  <c r="AL435" s="1"/>
  <c r="AL495" s="1"/>
  <c r="AL555" s="1"/>
  <c r="AQ195"/>
  <c r="AK195" s="1"/>
  <c r="AR195"/>
  <c r="AK255" s="1"/>
  <c r="AV199"/>
  <c r="AK499" s="1"/>
  <c r="AW199"/>
  <c r="AK559" s="1"/>
  <c r="AQ199"/>
  <c r="AK199" s="1"/>
  <c r="AR199"/>
  <c r="AK259" s="1"/>
  <c r="AU199"/>
  <c r="AK439" s="1"/>
  <c r="AS199"/>
  <c r="AK319" s="1"/>
  <c r="AT199"/>
  <c r="AK379" s="1"/>
  <c r="AN205"/>
  <c r="A68" i="3"/>
  <c r="A68" i="2"/>
  <c r="A129" i="5"/>
  <c r="N129" i="4" s="1"/>
  <c r="I29" i="1" l="1"/>
  <c r="CG38" i="4"/>
  <c r="CG58" s="1"/>
  <c r="D33" i="8"/>
  <c r="CD32" i="4"/>
  <c r="O38" i="8"/>
  <c r="CD117" i="4"/>
  <c r="O33" i="8"/>
  <c r="CD112" i="4"/>
  <c r="AQ203"/>
  <c r="AK203" s="1"/>
  <c r="AR203"/>
  <c r="AK263" s="1"/>
  <c r="AS203"/>
  <c r="AK323" s="1"/>
  <c r="AT203"/>
  <c r="AK383" s="1"/>
  <c r="AN209"/>
  <c r="AW203"/>
  <c r="AK563" s="1"/>
  <c r="AO203"/>
  <c r="AL203" s="1"/>
  <c r="AL263" s="1"/>
  <c r="AL323" s="1"/>
  <c r="AL383" s="1"/>
  <c r="AL443" s="1"/>
  <c r="AL503" s="1"/>
  <c r="AL563" s="1"/>
  <c r="AU203"/>
  <c r="AK443" s="1"/>
  <c r="AV203"/>
  <c r="AK503" s="1"/>
  <c r="AQ205"/>
  <c r="AK205" s="1"/>
  <c r="AR205"/>
  <c r="AK265" s="1"/>
  <c r="AS205"/>
  <c r="AK325" s="1"/>
  <c r="AT205"/>
  <c r="AK385" s="1"/>
  <c r="AU205"/>
  <c r="AK445" s="1"/>
  <c r="AW205"/>
  <c r="AK565" s="1"/>
  <c r="AV205"/>
  <c r="AK505" s="1"/>
  <c r="AN211"/>
  <c r="AW201"/>
  <c r="AK561" s="1"/>
  <c r="AQ201"/>
  <c r="AK201" s="1"/>
  <c r="AR201"/>
  <c r="AK261" s="1"/>
  <c r="AN207"/>
  <c r="AO201"/>
  <c r="AL201" s="1"/>
  <c r="AL261" s="1"/>
  <c r="AL321" s="1"/>
  <c r="AL381" s="1"/>
  <c r="AL441" s="1"/>
  <c r="AL501" s="1"/>
  <c r="AL561" s="1"/>
  <c r="AS201"/>
  <c r="AK321" s="1"/>
  <c r="AV201"/>
  <c r="AK501" s="1"/>
  <c r="AT201"/>
  <c r="AK381" s="1"/>
  <c r="AU201"/>
  <c r="AK441" s="1"/>
  <c r="A70" i="2"/>
  <c r="A70" i="3"/>
  <c r="A133" i="5"/>
  <c r="N133" i="4" s="1"/>
  <c r="A20" i="7"/>
  <c r="CG60" i="4" l="1"/>
  <c r="CG62"/>
  <c r="O35" i="8"/>
  <c r="CD114" i="4"/>
  <c r="O40" i="8"/>
  <c r="CD119" i="4"/>
  <c r="D35" i="8"/>
  <c r="CD34" i="4"/>
  <c r="A22" i="7"/>
  <c r="AJ22" i="4" s="1"/>
  <c r="CH20"/>
  <c r="BH20"/>
  <c r="AS209"/>
  <c r="AK329" s="1"/>
  <c r="AT209"/>
  <c r="AK389" s="1"/>
  <c r="AU209"/>
  <c r="AK449" s="1"/>
  <c r="AV209"/>
  <c r="AK509" s="1"/>
  <c r="AW209"/>
  <c r="AK569" s="1"/>
  <c r="AR209"/>
  <c r="AK269" s="1"/>
  <c r="AN215"/>
  <c r="AQ209"/>
  <c r="AK209" s="1"/>
  <c r="AO209"/>
  <c r="AL209" s="1"/>
  <c r="AL269" s="1"/>
  <c r="AL329" s="1"/>
  <c r="AL389" s="1"/>
  <c r="AL449" s="1"/>
  <c r="AL509" s="1"/>
  <c r="AL569" s="1"/>
  <c r="AT211"/>
  <c r="AK391" s="1"/>
  <c r="AU211"/>
  <c r="AK451" s="1"/>
  <c r="AV211"/>
  <c r="AK511" s="1"/>
  <c r="AW211"/>
  <c r="AK571" s="1"/>
  <c r="AS211"/>
  <c r="AK331" s="1"/>
  <c r="AQ211"/>
  <c r="AK211" s="1"/>
  <c r="AR211"/>
  <c r="AK271" s="1"/>
  <c r="AN213"/>
  <c r="AR207"/>
  <c r="AK267" s="1"/>
  <c r="AO207"/>
  <c r="AL207" s="1"/>
  <c r="AL267" s="1"/>
  <c r="AL327" s="1"/>
  <c r="AL387" s="1"/>
  <c r="AL447" s="1"/>
  <c r="AL507" s="1"/>
  <c r="AL567" s="1"/>
  <c r="AS207"/>
  <c r="AK327" s="1"/>
  <c r="AT207"/>
  <c r="AK387" s="1"/>
  <c r="AU207"/>
  <c r="AK447" s="1"/>
  <c r="AV207"/>
  <c r="AK507" s="1"/>
  <c r="AQ207"/>
  <c r="AK207" s="1"/>
  <c r="AW207"/>
  <c r="AK567" s="1"/>
  <c r="A72" i="3"/>
  <c r="A72" i="2"/>
  <c r="AJ20" i="4"/>
  <c r="D37" i="8" l="1"/>
  <c r="CD36" i="4"/>
  <c r="O42" i="8"/>
  <c r="CD121" i="4"/>
  <c r="O37" i="8"/>
  <c r="CD116" i="4"/>
  <c r="BH22"/>
  <c r="CH22"/>
  <c r="BD191"/>
  <c r="AV215"/>
  <c r="AK515" s="1"/>
  <c r="AW215"/>
  <c r="AK575" s="1"/>
  <c r="AQ215"/>
  <c r="AK215" s="1"/>
  <c r="AR215"/>
  <c r="AK275" s="1"/>
  <c r="AU215"/>
  <c r="AK455" s="1"/>
  <c r="AT215"/>
  <c r="AK395" s="1"/>
  <c r="AO215"/>
  <c r="AL215" s="1"/>
  <c r="AL275" s="1"/>
  <c r="AL335" s="1"/>
  <c r="AL395" s="1"/>
  <c r="AL455" s="1"/>
  <c r="AL515" s="1"/>
  <c r="AL575" s="1"/>
  <c r="AS215"/>
  <c r="AK335" s="1"/>
  <c r="AU213"/>
  <c r="AK453" s="1"/>
  <c r="AV213"/>
  <c r="AK513" s="1"/>
  <c r="AW213"/>
  <c r="AK573" s="1"/>
  <c r="AQ213"/>
  <c r="AK213" s="1"/>
  <c r="AT213"/>
  <c r="AK393" s="1"/>
  <c r="AR213"/>
  <c r="AK273" s="1"/>
  <c r="AS213"/>
  <c r="AK333" s="1"/>
  <c r="AO213"/>
  <c r="AL213" s="1"/>
  <c r="AL273" s="1"/>
  <c r="AL333" s="1"/>
  <c r="AL393" s="1"/>
  <c r="AL453" s="1"/>
  <c r="AL513" s="1"/>
  <c r="AL573" s="1"/>
  <c r="Y28" i="6" l="1"/>
  <c r="Y32"/>
  <c r="Y24"/>
  <c r="Y4"/>
  <c r="Y14"/>
  <c r="Y12"/>
  <c r="Y20"/>
  <c r="Y6"/>
  <c r="Y8"/>
  <c r="Y10"/>
  <c r="Y16"/>
  <c r="Y26"/>
  <c r="Y18"/>
  <c r="Y34"/>
  <c r="Y36"/>
  <c r="Y22"/>
  <c r="Y30"/>
  <c r="N20" i="8"/>
  <c r="CC101" i="4" s="1"/>
  <c r="C6" i="8"/>
  <c r="CC7" i="4" s="1"/>
  <c r="N8" i="8"/>
  <c r="CC89" i="4" s="1"/>
  <c r="C14" i="8"/>
  <c r="CC15" i="4" s="1"/>
  <c r="C12" i="8"/>
  <c r="CC13" i="4" s="1"/>
  <c r="C10" i="8"/>
  <c r="CC11" i="4" s="1"/>
  <c r="N16" i="8"/>
  <c r="CC97" i="4" s="1"/>
  <c r="N10" i="8"/>
  <c r="CC91" i="4" s="1"/>
  <c r="N4" i="8"/>
  <c r="CC85" i="4" s="1"/>
  <c r="N6" i="8"/>
  <c r="CC87" i="4" s="1"/>
  <c r="C18" i="8"/>
  <c r="CC19" i="4" s="1"/>
  <c r="C8" i="8"/>
  <c r="CC9" i="4" s="1"/>
  <c r="C16" i="8"/>
  <c r="CC17" i="4" s="1"/>
  <c r="N12" i="8"/>
  <c r="CC93" i="4" s="1"/>
  <c r="C4" i="8"/>
  <c r="CC5" i="4" s="1"/>
  <c r="C20" i="8"/>
  <c r="CC21" i="4" s="1"/>
  <c r="N18" i="8"/>
  <c r="CC99" i="4" s="1"/>
  <c r="N14" i="8"/>
  <c r="CC95" i="4" s="1"/>
  <c r="AJ36" i="6"/>
  <c r="BD517" i="4" s="1"/>
  <c r="AJ34" i="6"/>
  <c r="BD515" i="4" s="1"/>
  <c r="AJ32" i="6"/>
  <c r="BD513" i="4" s="1"/>
  <c r="AJ30" i="6"/>
  <c r="BD511" i="4" s="1"/>
  <c r="AJ28" i="6"/>
  <c r="BD509" i="4" s="1"/>
  <c r="AJ26" i="6"/>
  <c r="BD507" i="4" s="1"/>
  <c r="AJ24" i="6"/>
  <c r="BD505" i="4" s="1"/>
  <c r="AJ22" i="6"/>
  <c r="BD503" i="4" s="1"/>
  <c r="AJ20" i="6"/>
  <c r="BD501" i="4" s="1"/>
  <c r="AJ18" i="6"/>
  <c r="BD499" i="4" s="1"/>
  <c r="AJ16" i="6"/>
  <c r="BD497" i="4" s="1"/>
  <c r="AJ10" i="6"/>
  <c r="BD491" i="4" s="1"/>
  <c r="AJ14" i="6"/>
  <c r="BD495" i="4" s="1"/>
  <c r="AJ12" i="6"/>
  <c r="BD493" i="4" s="1"/>
  <c r="AJ4" i="6"/>
  <c r="C30"/>
  <c r="BD31" i="4" s="1"/>
  <c r="C24" i="6"/>
  <c r="BD25" i="4" s="1"/>
  <c r="C26" i="6"/>
  <c r="BD27" i="4" s="1"/>
  <c r="C34" i="6"/>
  <c r="BD35" i="4" s="1"/>
  <c r="C40" i="6"/>
  <c r="BD41" i="4" s="1"/>
  <c r="C28" i="6"/>
  <c r="BD29" i="4" s="1"/>
  <c r="N34" i="6"/>
  <c r="BD195" i="4" s="1"/>
  <c r="N40" i="6"/>
  <c r="BD201" i="4" s="1"/>
  <c r="N16" i="6"/>
  <c r="BD177" i="4" s="1"/>
  <c r="N26" i="6"/>
  <c r="BD187" i="4" s="1"/>
  <c r="N28" i="6"/>
  <c r="BD189" i="4" s="1"/>
  <c r="N24" i="6"/>
  <c r="BD185" i="4" s="1"/>
  <c r="N20" i="6"/>
  <c r="BD181" i="4" s="1"/>
  <c r="N18" i="6"/>
  <c r="BD179" i="4" s="1"/>
  <c r="BD33"/>
  <c r="C54" i="6"/>
  <c r="BD55" i="4" s="1"/>
  <c r="Y44" i="6"/>
  <c r="BD365" i="4" s="1"/>
  <c r="A54" i="6"/>
  <c r="BB55" i="4" s="1"/>
  <c r="C24" i="8"/>
  <c r="CC25" i="4" s="1"/>
  <c r="BD39"/>
  <c r="C22" i="6"/>
  <c r="BD23" i="4" s="1"/>
  <c r="N12" i="6"/>
  <c r="C42" i="8"/>
  <c r="CC43" i="4" s="1"/>
  <c r="N6" i="6"/>
  <c r="C18"/>
  <c r="BD19" i="4" s="1"/>
  <c r="C40" i="8"/>
  <c r="CC41" i="4" s="1"/>
  <c r="C34" i="8"/>
  <c r="CC35" i="4" s="1"/>
  <c r="C26" i="8"/>
  <c r="CC27" i="4" s="1"/>
  <c r="N14" i="6"/>
  <c r="C30" i="8"/>
  <c r="CC31" i="4" s="1"/>
  <c r="CC23"/>
  <c r="N4" i="6"/>
  <c r="C20"/>
  <c r="BD21" i="4" s="1"/>
  <c r="N10" i="6"/>
  <c r="C36" i="8"/>
  <c r="CC37" i="4" s="1"/>
  <c r="C28" i="8"/>
  <c r="CC29" i="4" s="1"/>
  <c r="C32" i="8"/>
  <c r="CC33" i="4" s="1"/>
  <c r="N8" i="6"/>
  <c r="C38" i="8"/>
  <c r="CC39" i="4" s="1"/>
  <c r="BD37"/>
  <c r="O39" i="8"/>
  <c r="CD118" i="4"/>
  <c r="O44" i="8"/>
  <c r="CD123" i="4"/>
  <c r="D39" i="8"/>
  <c r="CD38" i="4"/>
  <c r="BD521"/>
  <c r="BD529"/>
  <c r="BD361"/>
  <c r="BD359"/>
  <c r="BD527"/>
  <c r="BD369"/>
  <c r="BD363"/>
  <c r="C16" i="6"/>
  <c r="BD17" i="4" s="1"/>
  <c r="BD523"/>
  <c r="BD193"/>
  <c r="BD367"/>
  <c r="BD525"/>
  <c r="BD197"/>
  <c r="BD519"/>
  <c r="D41" i="8" l="1"/>
  <c r="CD40" i="4"/>
  <c r="O46" i="8"/>
  <c r="CD125" i="4"/>
  <c r="O41" i="8"/>
  <c r="CD120" i="4"/>
  <c r="O43" i="8" l="1"/>
  <c r="CD122" i="4"/>
  <c r="O48" i="8"/>
  <c r="CD127" i="4"/>
  <c r="D43" i="8"/>
  <c r="CD42" i="4"/>
  <c r="A40" i="7"/>
  <c r="D45" i="8" l="1"/>
  <c r="CD44" i="4"/>
  <c r="O50" i="8"/>
  <c r="CD129" i="4"/>
  <c r="O45" i="8"/>
  <c r="CD124" i="4"/>
  <c r="BH40"/>
  <c r="CH40"/>
  <c r="A42" i="7"/>
  <c r="AJ40" i="4"/>
  <c r="O47" i="8" l="1"/>
  <c r="CD126" i="4"/>
  <c r="O52" i="8"/>
  <c r="CD131" i="4"/>
  <c r="D47" i="8"/>
  <c r="CD46" i="4"/>
  <c r="CH42"/>
  <c r="BH42"/>
  <c r="A44" i="7"/>
  <c r="AJ42" i="4"/>
  <c r="D49" i="8" l="1"/>
  <c r="CD48" i="4"/>
  <c r="O54" i="8"/>
  <c r="CD133" i="4"/>
  <c r="O49" i="8"/>
  <c r="CD128" i="4"/>
  <c r="BH44"/>
  <c r="CH44"/>
  <c r="A46" i="7"/>
  <c r="AJ44" i="4"/>
  <c r="O51" i="8" l="1"/>
  <c r="CD130" i="4"/>
  <c r="O56" i="8"/>
  <c r="CD135" i="4"/>
  <c r="D51" i="8"/>
  <c r="CD50" i="4"/>
  <c r="CH46"/>
  <c r="BH46"/>
  <c r="A48" i="7"/>
  <c r="AJ46" i="4"/>
  <c r="D53" i="8" l="1"/>
  <c r="CD52" i="4"/>
  <c r="O58" i="8"/>
  <c r="CD137" i="4"/>
  <c r="O53" i="8"/>
  <c r="CD132" i="4"/>
  <c r="CH48"/>
  <c r="BH48"/>
  <c r="AJ48"/>
  <c r="O55" i="8" l="1"/>
  <c r="CD134" i="4"/>
  <c r="O60" i="8"/>
  <c r="CD139" i="4"/>
  <c r="D55" i="8"/>
  <c r="CD54" i="4"/>
  <c r="D57" i="8" l="1"/>
  <c r="CD56" i="4"/>
  <c r="O62" i="8"/>
  <c r="CD141" i="4"/>
  <c r="O57" i="8"/>
  <c r="CD136" i="4"/>
  <c r="CH62"/>
  <c r="BH62"/>
  <c r="AJ62"/>
  <c r="A64" i="7"/>
  <c r="O59" i="8" l="1"/>
  <c r="CD138" i="4"/>
  <c r="O64" i="8"/>
  <c r="CD143" i="4"/>
  <c r="D59" i="8"/>
  <c r="CD58" i="4"/>
  <c r="BH64"/>
  <c r="CH64"/>
  <c r="AJ64"/>
  <c r="A66" i="7"/>
  <c r="D61" i="8" l="1"/>
  <c r="CD60" i="4"/>
  <c r="O66" i="8"/>
  <c r="CD145" i="4"/>
  <c r="O61" i="8"/>
  <c r="CD140" i="4"/>
  <c r="CH66"/>
  <c r="BH66"/>
  <c r="AJ66"/>
  <c r="A68" i="7"/>
  <c r="O63" i="8" l="1"/>
  <c r="CD142" i="4"/>
  <c r="O68" i="8"/>
  <c r="CD147" i="4"/>
  <c r="D63" i="8"/>
  <c r="CD62" i="4"/>
  <c r="BH68"/>
  <c r="CH68"/>
  <c r="AJ68"/>
  <c r="A70" i="7"/>
  <c r="D65" i="8" l="1"/>
  <c r="CD64" i="4"/>
  <c r="O70" i="8"/>
  <c r="CD149" i="4"/>
  <c r="O65" i="8"/>
  <c r="CD144" i="4"/>
  <c r="CH70"/>
  <c r="BH70"/>
  <c r="AJ70"/>
  <c r="A72" i="7"/>
  <c r="Q1" i="4"/>
  <c r="R1"/>
  <c r="S1"/>
  <c r="T1"/>
  <c r="U1"/>
  <c r="V1"/>
  <c r="W1"/>
  <c r="Q2"/>
  <c r="R2"/>
  <c r="S2"/>
  <c r="T2"/>
  <c r="U2"/>
  <c r="V2"/>
  <c r="W2"/>
  <c r="Q3"/>
  <c r="R3"/>
  <c r="S3"/>
  <c r="T3"/>
  <c r="U3"/>
  <c r="V3"/>
  <c r="W3"/>
  <c r="Q4"/>
  <c r="R4"/>
  <c r="S4"/>
  <c r="T4"/>
  <c r="U4"/>
  <c r="V4"/>
  <c r="W4"/>
  <c r="Q6"/>
  <c r="R6"/>
  <c r="S6"/>
  <c r="T6"/>
  <c r="U6"/>
  <c r="V6"/>
  <c r="W6"/>
  <c r="Q10"/>
  <c r="R10"/>
  <c r="S10"/>
  <c r="T10"/>
  <c r="U10"/>
  <c r="V10"/>
  <c r="W10"/>
  <c r="Q14"/>
  <c r="R14"/>
  <c r="S14"/>
  <c r="T14"/>
  <c r="U14"/>
  <c r="V14"/>
  <c r="W14"/>
  <c r="Q18"/>
  <c r="R18"/>
  <c r="S18"/>
  <c r="T18"/>
  <c r="U18"/>
  <c r="V18"/>
  <c r="W18"/>
  <c r="Q19"/>
  <c r="R19"/>
  <c r="S19"/>
  <c r="T19"/>
  <c r="U19"/>
  <c r="V19"/>
  <c r="W19"/>
  <c r="Q20"/>
  <c r="R20"/>
  <c r="S20"/>
  <c r="T20"/>
  <c r="U20"/>
  <c r="V20"/>
  <c r="W20"/>
  <c r="Q22"/>
  <c r="R22"/>
  <c r="S22"/>
  <c r="T22"/>
  <c r="U22"/>
  <c r="V22"/>
  <c r="W22"/>
  <c r="Q23"/>
  <c r="R23"/>
  <c r="S23"/>
  <c r="T23"/>
  <c r="U23"/>
  <c r="V23"/>
  <c r="W23"/>
  <c r="Q24"/>
  <c r="R24"/>
  <c r="S24"/>
  <c r="T24"/>
  <c r="U24"/>
  <c r="V24"/>
  <c r="W24"/>
  <c r="Q26"/>
  <c r="R26"/>
  <c r="S26"/>
  <c r="T26"/>
  <c r="U26"/>
  <c r="V26"/>
  <c r="W26"/>
  <c r="Q27"/>
  <c r="R27"/>
  <c r="S27"/>
  <c r="T27"/>
  <c r="U27"/>
  <c r="V27"/>
  <c r="W27"/>
  <c r="Q28"/>
  <c r="R28"/>
  <c r="S28"/>
  <c r="T28"/>
  <c r="U28"/>
  <c r="V28"/>
  <c r="W28"/>
  <c r="Q30"/>
  <c r="R30"/>
  <c r="S30"/>
  <c r="T30"/>
  <c r="U30"/>
  <c r="V30"/>
  <c r="W30"/>
  <c r="Q31"/>
  <c r="R31"/>
  <c r="S31"/>
  <c r="T31"/>
  <c r="U31"/>
  <c r="V31"/>
  <c r="W31"/>
  <c r="Q32"/>
  <c r="R32"/>
  <c r="S32"/>
  <c r="T32"/>
  <c r="U32"/>
  <c r="V32"/>
  <c r="W32"/>
  <c r="Q34"/>
  <c r="R34"/>
  <c r="S34"/>
  <c r="T34"/>
  <c r="U34"/>
  <c r="V34"/>
  <c r="W34"/>
  <c r="Q35"/>
  <c r="R35"/>
  <c r="S35"/>
  <c r="T35"/>
  <c r="U35"/>
  <c r="V35"/>
  <c r="W35"/>
  <c r="Q36"/>
  <c r="R36"/>
  <c r="S36"/>
  <c r="T36"/>
  <c r="U36"/>
  <c r="V36"/>
  <c r="W36"/>
  <c r="Q38"/>
  <c r="R38"/>
  <c r="S38"/>
  <c r="T38"/>
  <c r="U38"/>
  <c r="V38"/>
  <c r="W38"/>
  <c r="Q39"/>
  <c r="R39"/>
  <c r="S39"/>
  <c r="T39"/>
  <c r="U39"/>
  <c r="V39"/>
  <c r="W39"/>
  <c r="Q40"/>
  <c r="R40"/>
  <c r="S40"/>
  <c r="T40"/>
  <c r="U40"/>
  <c r="V40"/>
  <c r="W40"/>
  <c r="Q42"/>
  <c r="R42"/>
  <c r="S42"/>
  <c r="T42"/>
  <c r="U42"/>
  <c r="V42"/>
  <c r="W42"/>
  <c r="Q43"/>
  <c r="R43"/>
  <c r="S43"/>
  <c r="T43"/>
  <c r="U43"/>
  <c r="V43"/>
  <c r="W43"/>
  <c r="Q44"/>
  <c r="R44"/>
  <c r="S44"/>
  <c r="T44"/>
  <c r="U44"/>
  <c r="V44"/>
  <c r="W44"/>
  <c r="P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O1"/>
  <c r="P1"/>
  <c r="N2"/>
  <c r="N3"/>
  <c r="N4"/>
  <c r="N1"/>
  <c r="B13" i="5"/>
  <c r="B9"/>
  <c r="B5"/>
  <c r="AC43" i="4" l="1"/>
  <c r="AB39"/>
  <c r="Z39"/>
  <c r="X39"/>
  <c r="AD43"/>
  <c r="AB43"/>
  <c r="X43"/>
  <c r="AC39"/>
  <c r="AA39"/>
  <c r="Y39"/>
  <c r="AD35"/>
  <c r="Z35"/>
  <c r="X35"/>
  <c r="AC31"/>
  <c r="AA31"/>
  <c r="AB27"/>
  <c r="Z27"/>
  <c r="X27"/>
  <c r="AC23"/>
  <c r="AA23"/>
  <c r="Y23"/>
  <c r="AB19"/>
  <c r="Z19"/>
  <c r="X19"/>
  <c r="Y35"/>
  <c r="AD31"/>
  <c r="AB31"/>
  <c r="AA27"/>
  <c r="Y27"/>
  <c r="AD23"/>
  <c r="AB23"/>
  <c r="X23"/>
  <c r="AC19"/>
  <c r="AA19"/>
  <c r="AA43"/>
  <c r="AC35"/>
  <c r="Z31"/>
  <c r="Y19"/>
  <c r="Z43"/>
  <c r="AB35"/>
  <c r="Y31"/>
  <c r="AD27"/>
  <c r="Y43"/>
  <c r="AD39"/>
  <c r="AA35"/>
  <c r="X31"/>
  <c r="AC27"/>
  <c r="Z23"/>
  <c r="AD19"/>
  <c r="O67" i="8"/>
  <c r="CD146" i="4"/>
  <c r="O72" i="8"/>
  <c r="CD151" i="4"/>
  <c r="D67" i="8"/>
  <c r="CD66" i="4"/>
  <c r="O5"/>
  <c r="W7"/>
  <c r="U7"/>
  <c r="Q7"/>
  <c r="R8"/>
  <c r="V7"/>
  <c r="S7"/>
  <c r="V8"/>
  <c r="U8"/>
  <c r="T7"/>
  <c r="S8"/>
  <c r="R7"/>
  <c r="W8"/>
  <c r="Q8"/>
  <c r="T8"/>
  <c r="O9"/>
  <c r="S11"/>
  <c r="S12"/>
  <c r="R12"/>
  <c r="V11"/>
  <c r="Q11"/>
  <c r="T11"/>
  <c r="U11"/>
  <c r="R11"/>
  <c r="W12"/>
  <c r="V12"/>
  <c r="U12"/>
  <c r="W11"/>
  <c r="Q12"/>
  <c r="T12"/>
  <c r="O13"/>
  <c r="F15" i="5"/>
  <c r="S15" i="4" s="1"/>
  <c r="G15" i="5"/>
  <c r="T15" i="4" s="1"/>
  <c r="H16" i="5"/>
  <c r="U16" i="4" s="1"/>
  <c r="E15" i="5"/>
  <c r="R15" i="4" s="1"/>
  <c r="I16" i="5"/>
  <c r="V16" i="4" s="1"/>
  <c r="J16" i="5"/>
  <c r="W16" i="4" s="1"/>
  <c r="G16" i="5"/>
  <c r="T16" i="4" s="1"/>
  <c r="H15" i="5"/>
  <c r="U15" i="4" s="1"/>
  <c r="F16" i="5"/>
  <c r="S16" i="4" s="1"/>
  <c r="J15" i="5"/>
  <c r="W15" i="4" s="1"/>
  <c r="AD15" s="1"/>
  <c r="D16" i="5"/>
  <c r="Q16" i="4" s="1"/>
  <c r="D15" i="5"/>
  <c r="Q15" i="4" s="1"/>
  <c r="E16" i="5"/>
  <c r="R16" i="4" s="1"/>
  <c r="I15" i="5"/>
  <c r="V15" i="4" s="1"/>
  <c r="CH72"/>
  <c r="BH72"/>
  <c r="AY8" i="6"/>
  <c r="BA8"/>
  <c r="AO169" i="4"/>
  <c r="AL169" s="1"/>
  <c r="AZ8" i="6"/>
  <c r="BB8"/>
  <c r="AW8"/>
  <c r="BC8"/>
  <c r="AX8"/>
  <c r="AT8"/>
  <c r="D17" i="5"/>
  <c r="BB4" i="6"/>
  <c r="BA4"/>
  <c r="BC4"/>
  <c r="AX4"/>
  <c r="AQ156" i="4"/>
  <c r="AJ157" s="1"/>
  <c r="AH6" i="6" s="1"/>
  <c r="AT4"/>
  <c r="AW4"/>
  <c r="AZ4"/>
  <c r="AO157" i="4"/>
  <c r="AL157" s="1"/>
  <c r="AY4" i="6"/>
  <c r="AX6"/>
  <c r="AZ6"/>
  <c r="AY6"/>
  <c r="BA6"/>
  <c r="BB6"/>
  <c r="AT6"/>
  <c r="BC6"/>
  <c r="AW6"/>
  <c r="AO163" i="4"/>
  <c r="AL163" s="1"/>
  <c r="AX12" i="6"/>
  <c r="AY12"/>
  <c r="AT12"/>
  <c r="AO181" i="4"/>
  <c r="AL181" s="1"/>
  <c r="AL241" s="1"/>
  <c r="AL301" s="1"/>
  <c r="AL361" s="1"/>
  <c r="AL421" s="1"/>
  <c r="AL481" s="1"/>
  <c r="AL541" s="1"/>
  <c r="AZ12" i="6"/>
  <c r="BA12"/>
  <c r="AW12"/>
  <c r="BB12"/>
  <c r="BC12"/>
  <c r="AW10"/>
  <c r="AT10"/>
  <c r="AX10"/>
  <c r="BA10"/>
  <c r="AY10"/>
  <c r="AZ10"/>
  <c r="BB10"/>
  <c r="BC10"/>
  <c r="AO175" i="4"/>
  <c r="AL175" s="1"/>
  <c r="AL235" s="1"/>
  <c r="AL295" s="1"/>
  <c r="AL355" s="1"/>
  <c r="AL415" s="1"/>
  <c r="AL475" s="1"/>
  <c r="AL535" s="1"/>
  <c r="AX22" i="6"/>
  <c r="AO211" i="4"/>
  <c r="AL211" s="1"/>
  <c r="AL271" s="1"/>
  <c r="AL331" s="1"/>
  <c r="AL391" s="1"/>
  <c r="AL451" s="1"/>
  <c r="AL511" s="1"/>
  <c r="AL571" s="1"/>
  <c r="AY22" i="6"/>
  <c r="BB22"/>
  <c r="AZ22"/>
  <c r="AW22"/>
  <c r="BA22"/>
  <c r="BC22"/>
  <c r="AT22"/>
  <c r="BB20"/>
  <c r="AX20"/>
  <c r="BC20"/>
  <c r="AW20"/>
  <c r="AY20"/>
  <c r="AT20"/>
  <c r="BA20"/>
  <c r="AO205" i="4"/>
  <c r="AL205" s="1"/>
  <c r="AL265" s="1"/>
  <c r="AL325" s="1"/>
  <c r="AL385" s="1"/>
  <c r="AL445" s="1"/>
  <c r="AL505" s="1"/>
  <c r="AL565" s="1"/>
  <c r="AZ20" i="6"/>
  <c r="BA18"/>
  <c r="BB18"/>
  <c r="AZ18"/>
  <c r="BC18"/>
  <c r="AT18"/>
  <c r="AO199" i="4"/>
  <c r="AL199" s="1"/>
  <c r="AL259" s="1"/>
  <c r="AL319" s="1"/>
  <c r="AL379" s="1"/>
  <c r="AL439" s="1"/>
  <c r="AL499" s="1"/>
  <c r="AL559" s="1"/>
  <c r="AW18" i="6"/>
  <c r="AX18"/>
  <c r="AY18"/>
  <c r="AO193" i="4"/>
  <c r="AL193" s="1"/>
  <c r="AL253" s="1"/>
  <c r="AL313" s="1"/>
  <c r="AL373" s="1"/>
  <c r="AL433" s="1"/>
  <c r="AL493" s="1"/>
  <c r="AL553" s="1"/>
  <c r="AZ16" i="6"/>
  <c r="AY16"/>
  <c r="BA16"/>
  <c r="BB16"/>
  <c r="BC16"/>
  <c r="AT16"/>
  <c r="AW16"/>
  <c r="AX16"/>
  <c r="AY14"/>
  <c r="AZ14"/>
  <c r="BA14"/>
  <c r="AT14"/>
  <c r="BB14"/>
  <c r="BC14"/>
  <c r="AO187" i="4"/>
  <c r="AL187" s="1"/>
  <c r="AL247" s="1"/>
  <c r="AL307" s="1"/>
  <c r="AL367" s="1"/>
  <c r="AL427" s="1"/>
  <c r="AL487" s="1"/>
  <c r="AL547" s="1"/>
  <c r="AW14" i="6"/>
  <c r="AX14"/>
  <c r="A74" i="7"/>
  <c r="AJ72" i="4"/>
  <c r="B6" i="3"/>
  <c r="F6" s="1"/>
  <c r="B8"/>
  <c r="F8" s="1"/>
  <c r="B10"/>
  <c r="B12"/>
  <c r="B14"/>
  <c r="J14" s="1"/>
  <c r="B16"/>
  <c r="J16" s="1"/>
  <c r="B18"/>
  <c r="J18" s="1"/>
  <c r="B20"/>
  <c r="J20" s="1"/>
  <c r="B22"/>
  <c r="J22" s="1"/>
  <c r="B4"/>
  <c r="AD7" i="4" l="1"/>
  <c r="X15"/>
  <c r="Y15"/>
  <c r="AA15"/>
  <c r="AB7"/>
  <c r="AA7"/>
  <c r="Y7"/>
  <c r="X7"/>
  <c r="Z15"/>
  <c r="Y11"/>
  <c r="AB15"/>
  <c r="AB11"/>
  <c r="Z7"/>
  <c r="AA11"/>
  <c r="AC7"/>
  <c r="Z11"/>
  <c r="AC15"/>
  <c r="X11"/>
  <c r="AD11"/>
  <c r="AC11"/>
  <c r="AQ162"/>
  <c r="AJ163" s="1"/>
  <c r="AH8" i="6" s="1"/>
  <c r="AB40" i="4"/>
  <c r="AA40"/>
  <c r="Z40"/>
  <c r="Y40"/>
  <c r="X40"/>
  <c r="Y24"/>
  <c r="X24"/>
  <c r="AB24"/>
  <c r="AA24"/>
  <c r="Z24"/>
  <c r="AB32"/>
  <c r="AA32"/>
  <c r="Z32"/>
  <c r="Y32"/>
  <c r="X32"/>
  <c r="AB20"/>
  <c r="AA20"/>
  <c r="Z20"/>
  <c r="Y20"/>
  <c r="X20"/>
  <c r="AB28"/>
  <c r="AA28"/>
  <c r="Z28"/>
  <c r="Y28"/>
  <c r="X28"/>
  <c r="Z36"/>
  <c r="Y36"/>
  <c r="X36"/>
  <c r="AB36"/>
  <c r="AA36"/>
  <c r="X44"/>
  <c r="AB44"/>
  <c r="AA44"/>
  <c r="Z44"/>
  <c r="Y44"/>
  <c r="D69" i="8"/>
  <c r="CD68" i="4"/>
  <c r="O74" i="8"/>
  <c r="CD153" i="4"/>
  <c r="O69" i="8"/>
  <c r="CD148" i="4"/>
  <c r="H12" i="3"/>
  <c r="J12"/>
  <c r="H10"/>
  <c r="J10"/>
  <c r="F5"/>
  <c r="E5" i="1" s="1"/>
  <c r="E5" i="4" s="1"/>
  <c r="CH74"/>
  <c r="BH74"/>
  <c r="E8" i="1"/>
  <c r="E8" i="4" s="1"/>
  <c r="E6" i="1"/>
  <c r="E6" i="4" s="1"/>
  <c r="AE17"/>
  <c r="AL223"/>
  <c r="BD167"/>
  <c r="AL229"/>
  <c r="BD169"/>
  <c r="AL217"/>
  <c r="BD165"/>
  <c r="Q25"/>
  <c r="AQ186"/>
  <c r="AJ187" s="1"/>
  <c r="Q37"/>
  <c r="AQ204"/>
  <c r="AJ205" s="1"/>
  <c r="Q17"/>
  <c r="AQ174"/>
  <c r="AJ175" s="1"/>
  <c r="Q33"/>
  <c r="AQ198"/>
  <c r="AJ199" s="1"/>
  <c r="Q29"/>
  <c r="AQ192"/>
  <c r="AJ193" s="1"/>
  <c r="Q21"/>
  <c r="AQ180"/>
  <c r="AJ181" s="1"/>
  <c r="Q41"/>
  <c r="AQ210"/>
  <c r="AJ211" s="1"/>
  <c r="D13" i="5"/>
  <c r="AQ168" i="4" s="1"/>
  <c r="AJ169" s="1"/>
  <c r="Q9"/>
  <c r="Q5"/>
  <c r="F16" i="3"/>
  <c r="H16"/>
  <c r="F14"/>
  <c r="H14"/>
  <c r="F21"/>
  <c r="H20"/>
  <c r="F18"/>
  <c r="E18" i="1" s="1"/>
  <c r="E18" i="4" s="1"/>
  <c r="H18" i="3"/>
  <c r="F22"/>
  <c r="H22"/>
  <c r="AJ74" i="4"/>
  <c r="F19" i="3"/>
  <c r="E19" i="1" s="1"/>
  <c r="E19" i="4" s="1"/>
  <c r="F12" i="3"/>
  <c r="E12" i="1" s="1"/>
  <c r="E12" i="4" s="1"/>
  <c r="F4" i="3"/>
  <c r="F23"/>
  <c r="F7"/>
  <c r="E7" i="1" s="1"/>
  <c r="E7" i="4" s="1"/>
  <c r="F17" i="3"/>
  <c r="F15"/>
  <c r="F13"/>
  <c r="E13" i="1" s="1"/>
  <c r="E13" i="4" s="1"/>
  <c r="F9" i="3"/>
  <c r="E9" i="1" s="1"/>
  <c r="E9" i="4" s="1"/>
  <c r="F20" i="3"/>
  <c r="F10"/>
  <c r="F11"/>
  <c r="C11" i="1"/>
  <c r="C11" i="4" s="1"/>
  <c r="B6" i="2"/>
  <c r="B8"/>
  <c r="B10"/>
  <c r="B12"/>
  <c r="B14"/>
  <c r="B16"/>
  <c r="B18"/>
  <c r="B20"/>
  <c r="B22"/>
  <c r="B2" i="4"/>
  <c r="C2"/>
  <c r="D2"/>
  <c r="E2"/>
  <c r="F2"/>
  <c r="G2"/>
  <c r="H2"/>
  <c r="C3"/>
  <c r="E3"/>
  <c r="G3"/>
  <c r="B4"/>
  <c r="G5"/>
  <c r="J1"/>
  <c r="H1"/>
  <c r="I1"/>
  <c r="B1"/>
  <c r="C1"/>
  <c r="D1"/>
  <c r="E1"/>
  <c r="F1"/>
  <c r="G1"/>
  <c r="A1"/>
  <c r="B4" i="2"/>
  <c r="F5" s="1"/>
  <c r="A4" i="1"/>
  <c r="A6" s="1"/>
  <c r="A6" i="4" s="1"/>
  <c r="AA16" l="1"/>
  <c r="Z16"/>
  <c r="Y16"/>
  <c r="X16"/>
  <c r="AB16"/>
  <c r="X8"/>
  <c r="AB8"/>
  <c r="AA8"/>
  <c r="Z8"/>
  <c r="Y8"/>
  <c r="Y12"/>
  <c r="Z12"/>
  <c r="AA12"/>
  <c r="AB12"/>
  <c r="X12"/>
  <c r="AG12"/>
  <c r="G31" i="1"/>
  <c r="G31" i="4" s="1"/>
  <c r="H31" i="1"/>
  <c r="O71" i="8"/>
  <c r="CD150" i="4"/>
  <c r="O76" i="8"/>
  <c r="CD155" i="4"/>
  <c r="D71" i="8"/>
  <c r="CD70" i="4"/>
  <c r="F6" i="2"/>
  <c r="C6" i="1" s="1"/>
  <c r="C6" i="4" s="1"/>
  <c r="F7" i="2"/>
  <c r="A4"/>
  <c r="C8" i="1"/>
  <c r="C8" i="4" s="1"/>
  <c r="F8" i="2"/>
  <c r="F9"/>
  <c r="AE13" i="4"/>
  <c r="K13" i="5" s="1"/>
  <c r="G8" i="1" s="1"/>
  <c r="G8" i="4" s="1"/>
  <c r="J6" i="3"/>
  <c r="J8"/>
  <c r="H8" s="1"/>
  <c r="F8" i="1" s="1"/>
  <c r="E4"/>
  <c r="E4" i="4" s="1"/>
  <c r="J4" i="3"/>
  <c r="AL277" i="4"/>
  <c r="C4" i="6"/>
  <c r="BD5" i="4" s="1"/>
  <c r="AL289"/>
  <c r="C8" i="6"/>
  <c r="BD9" i="4" s="1"/>
  <c r="AL283"/>
  <c r="C6" i="6"/>
  <c r="BD7" i="4" s="1"/>
  <c r="Q13"/>
  <c r="C18" i="1"/>
  <c r="C18" i="4" s="1"/>
  <c r="F18" i="2"/>
  <c r="F19"/>
  <c r="C12" i="1"/>
  <c r="C12" i="4" s="1"/>
  <c r="F12" i="2"/>
  <c r="F13"/>
  <c r="C14" i="1"/>
  <c r="C14" i="4" s="1"/>
  <c r="F14" i="2"/>
  <c r="F15"/>
  <c r="F10"/>
  <c r="F11"/>
  <c r="C17" i="1"/>
  <c r="C17" i="4" s="1"/>
  <c r="F17" i="2"/>
  <c r="F16"/>
  <c r="C23" i="1"/>
  <c r="C23" i="4" s="1"/>
  <c r="F22" i="2"/>
  <c r="F23"/>
  <c r="F20"/>
  <c r="F21"/>
  <c r="F12" i="1"/>
  <c r="F12" i="4" s="1"/>
  <c r="J10" i="2"/>
  <c r="H10" s="1"/>
  <c r="C10" i="1"/>
  <c r="C10" i="4" s="1"/>
  <c r="C9" i="1"/>
  <c r="C9" i="4" s="1"/>
  <c r="F4" i="2"/>
  <c r="J4" s="1"/>
  <c r="C5" i="1"/>
  <c r="C5" i="4" s="1"/>
  <c r="A5" i="5"/>
  <c r="N5" i="4" s="1"/>
  <c r="A4" i="3"/>
  <c r="A4" i="4"/>
  <c r="C21" i="1"/>
  <c r="C21" i="4" s="1"/>
  <c r="C22" i="1"/>
  <c r="C22" i="4" s="1"/>
  <c r="C20" i="1"/>
  <c r="C20" i="4" s="1"/>
  <c r="C19" i="1"/>
  <c r="C19" i="4" s="1"/>
  <c r="C16" i="1"/>
  <c r="C16" i="4" s="1"/>
  <c r="J14" i="2"/>
  <c r="H14" s="1"/>
  <c r="C15" i="1"/>
  <c r="C15" i="4" s="1"/>
  <c r="AE9" l="1"/>
  <c r="K9" i="5" s="1"/>
  <c r="G6" i="1" s="1"/>
  <c r="G6" i="4" s="1"/>
  <c r="J6" i="2"/>
  <c r="C7" i="1"/>
  <c r="C7" i="4" s="1"/>
  <c r="AE5"/>
  <c r="H31"/>
  <c r="I31" s="1"/>
  <c r="I31" i="1"/>
  <c r="H4" i="3"/>
  <c r="F4" i="1" s="1"/>
  <c r="F4" i="4" s="1"/>
  <c r="D73" i="8"/>
  <c r="CD72" i="4"/>
  <c r="O78" i="8"/>
  <c r="CD157" i="4"/>
  <c r="O73" i="8"/>
  <c r="CD152" i="4"/>
  <c r="C4" i="1"/>
  <c r="C4" i="4" s="1"/>
  <c r="AF13"/>
  <c r="F8"/>
  <c r="AL343"/>
  <c r="BD327"/>
  <c r="AL349"/>
  <c r="BD329"/>
  <c r="AL337"/>
  <c r="BD337" s="1"/>
  <c r="BD325"/>
  <c r="A9" i="5"/>
  <c r="N9" i="4" s="1"/>
  <c r="A6" i="3"/>
  <c r="A6" i="2"/>
  <c r="J8"/>
  <c r="J20"/>
  <c r="H20" s="1"/>
  <c r="J22"/>
  <c r="H22" s="1"/>
  <c r="J18"/>
  <c r="H18" s="1"/>
  <c r="J16"/>
  <c r="H16" s="1"/>
  <c r="J12"/>
  <c r="H12" s="1"/>
  <c r="C13" i="1"/>
  <c r="C13" i="4" s="1"/>
  <c r="AF9" l="1"/>
  <c r="AF5"/>
  <c r="L5" i="5" s="1"/>
  <c r="H4" i="1" s="1"/>
  <c r="H4" i="4" s="1"/>
  <c r="K5" i="5"/>
  <c r="G4" i="1" s="1"/>
  <c r="G4" i="4" s="1"/>
  <c r="J31"/>
  <c r="J31" i="1" s="1"/>
  <c r="J29" i="4"/>
  <c r="J29" i="1" s="1"/>
  <c r="O75" i="8"/>
  <c r="CD154" i="4"/>
  <c r="O80" i="8"/>
  <c r="CD159" i="4"/>
  <c r="D75" i="8"/>
  <c r="CD74" i="4"/>
  <c r="AL397"/>
  <c r="BD485"/>
  <c r="AL409"/>
  <c r="BD489"/>
  <c r="AL403"/>
  <c r="BD347" s="1"/>
  <c r="BD487"/>
  <c r="E13" i="5"/>
  <c r="E17" s="1"/>
  <c r="E21" s="1"/>
  <c r="E25" s="1"/>
  <c r="E29" s="1"/>
  <c r="E33" s="1"/>
  <c r="E37" s="1"/>
  <c r="E41" s="1"/>
  <c r="H4" i="2"/>
  <c r="D4" i="1" s="1"/>
  <c r="A13" i="5"/>
  <c r="N13" i="4" s="1"/>
  <c r="A8" i="3"/>
  <c r="A8" i="2"/>
  <c r="BD339" i="4" l="1"/>
  <c r="BD345"/>
  <c r="I4" i="1"/>
  <c r="D77" i="8"/>
  <c r="CD76" i="4"/>
  <c r="O82" i="8"/>
  <c r="CD163" i="4" s="1"/>
  <c r="CD161"/>
  <c r="O77" i="8"/>
  <c r="CD156" i="4"/>
  <c r="R41"/>
  <c r="AR210"/>
  <c r="AJ271" s="1"/>
  <c r="R37"/>
  <c r="AR204"/>
  <c r="AJ265" s="1"/>
  <c r="R33"/>
  <c r="AR198"/>
  <c r="AJ259" s="1"/>
  <c r="AR192"/>
  <c r="AJ253" s="1"/>
  <c r="R29"/>
  <c r="R25"/>
  <c r="AR186"/>
  <c r="AJ247" s="1"/>
  <c r="R21"/>
  <c r="AR180"/>
  <c r="AJ241" s="1"/>
  <c r="R17"/>
  <c r="AR174"/>
  <c r="AJ235" s="1"/>
  <c r="AL463"/>
  <c r="C12" i="6"/>
  <c r="BD13" i="4" s="1"/>
  <c r="AL469"/>
  <c r="C14" i="6"/>
  <c r="BD15" i="4" s="1"/>
  <c r="AL457"/>
  <c r="C10" i="6"/>
  <c r="BD11" i="4" s="1"/>
  <c r="R13"/>
  <c r="AR168"/>
  <c r="AJ229" s="1"/>
  <c r="A17" i="5"/>
  <c r="N17" i="4" s="1"/>
  <c r="A10" i="3"/>
  <c r="A10" i="2"/>
  <c r="D4" i="4"/>
  <c r="I4" s="1"/>
  <c r="BD353" l="1"/>
  <c r="BD349"/>
  <c r="BD341"/>
  <c r="BD351"/>
  <c r="O79" i="8"/>
  <c r="CD158" i="4"/>
  <c r="D79" i="8"/>
  <c r="CD78" i="4"/>
  <c r="AL517"/>
  <c r="BD355" s="1"/>
  <c r="BD171"/>
  <c r="AL529"/>
  <c r="BD335" s="1"/>
  <c r="BD175"/>
  <c r="AL523"/>
  <c r="BD173"/>
  <c r="A21" i="5"/>
  <c r="N21" i="4" s="1"/>
  <c r="A12" i="3"/>
  <c r="A12" i="2"/>
  <c r="BD333" i="4" l="1"/>
  <c r="BD357"/>
  <c r="BD331"/>
  <c r="BD343"/>
  <c r="D81" i="8"/>
  <c r="CD80" i="4"/>
  <c r="O81" i="8"/>
  <c r="CD160" i="4"/>
  <c r="F13" i="5"/>
  <c r="S13" i="4" s="1"/>
  <c r="A14" i="2"/>
  <c r="A25" i="5"/>
  <c r="N25" i="4" s="1"/>
  <c r="A14" i="3"/>
  <c r="O83" i="8" l="1"/>
  <c r="CD164" i="4" s="1"/>
  <c r="CD162"/>
  <c r="D83" i="8"/>
  <c r="CD84" i="4" s="1"/>
  <c r="CD82"/>
  <c r="AS168"/>
  <c r="AJ289" s="1"/>
  <c r="F17" i="5"/>
  <c r="A16" i="3"/>
  <c r="A29" i="5"/>
  <c r="N29" i="4" s="1"/>
  <c r="A16" i="2"/>
  <c r="F21" i="5" l="1"/>
  <c r="F25" s="1"/>
  <c r="F29" s="1"/>
  <c r="F33" s="1"/>
  <c r="F37" s="1"/>
  <c r="F41" s="1"/>
  <c r="S41" i="4" s="1"/>
  <c r="S17"/>
  <c r="AS174"/>
  <c r="AJ295" s="1"/>
  <c r="A18" i="3"/>
  <c r="A33" i="5"/>
  <c r="N33" i="4" s="1"/>
  <c r="A18" i="2"/>
  <c r="AS180" i="4" l="1"/>
  <c r="AJ301" s="1"/>
  <c r="S21"/>
  <c r="AS186"/>
  <c r="AJ307" s="1"/>
  <c r="S25"/>
  <c r="AS192"/>
  <c r="AJ313" s="1"/>
  <c r="S29"/>
  <c r="AS204"/>
  <c r="AJ325" s="1"/>
  <c r="AS198"/>
  <c r="AJ319" s="1"/>
  <c r="S33"/>
  <c r="AS210"/>
  <c r="AJ331" s="1"/>
  <c r="S37"/>
  <c r="A20" i="3"/>
  <c r="A37" i="5"/>
  <c r="N37" i="4" s="1"/>
  <c r="A20" i="2"/>
  <c r="G13" i="5" l="1"/>
  <c r="A41"/>
  <c r="N41" i="4" s="1"/>
  <c r="A22" i="2"/>
  <c r="A22" i="3"/>
  <c r="L9" i="5" l="1"/>
  <c r="H6" i="1" s="1"/>
  <c r="H6" i="4" s="1"/>
  <c r="L13" i="5"/>
  <c r="H8" i="1" s="1"/>
  <c r="AT168" i="4"/>
  <c r="AJ349" s="1"/>
  <c r="G17" i="5"/>
  <c r="G21" s="1"/>
  <c r="G25" s="1"/>
  <c r="G29" s="1"/>
  <c r="G33" s="1"/>
  <c r="G37" s="1"/>
  <c r="G41" s="1"/>
  <c r="T13" i="4"/>
  <c r="F22" i="1"/>
  <c r="F22" i="4" s="1"/>
  <c r="H6" i="3"/>
  <c r="F6" i="1" s="1"/>
  <c r="H8" i="2"/>
  <c r="D8" i="1" s="1"/>
  <c r="D8" i="4" s="1"/>
  <c r="H6" i="2"/>
  <c r="D6" i="1" s="1"/>
  <c r="D6" i="4" s="1"/>
  <c r="F14" i="1"/>
  <c r="F14" i="4" s="1"/>
  <c r="F18" i="1"/>
  <c r="F18" i="4" s="1"/>
  <c r="F20" i="1"/>
  <c r="F20" i="4" s="1"/>
  <c r="F16" i="1"/>
  <c r="F16" i="4" s="1"/>
  <c r="F10" i="1"/>
  <c r="F10" i="4" s="1"/>
  <c r="D18" i="1"/>
  <c r="D18" i="4" s="1"/>
  <c r="D16" i="1"/>
  <c r="D16" i="4" s="1"/>
  <c r="D22" i="1"/>
  <c r="D22" i="4" s="1"/>
  <c r="D10" i="1"/>
  <c r="D10" i="4" s="1"/>
  <c r="D12" i="1"/>
  <c r="D12" i="4" s="1"/>
  <c r="D20" i="1"/>
  <c r="D20" i="4" s="1"/>
  <c r="D14" i="1"/>
  <c r="D14" i="4" s="1"/>
  <c r="H8" l="1"/>
  <c r="I8" i="1"/>
  <c r="F6" i="4"/>
  <c r="I6" s="1"/>
  <c r="I6" i="1"/>
  <c r="BB489" i="4"/>
  <c r="T41"/>
  <c r="AT210"/>
  <c r="AJ391" s="1"/>
  <c r="T37"/>
  <c r="AT204"/>
  <c r="AJ385" s="1"/>
  <c r="T33"/>
  <c r="AT198"/>
  <c r="AJ379" s="1"/>
  <c r="T29"/>
  <c r="AT192"/>
  <c r="AJ373" s="1"/>
  <c r="T25"/>
  <c r="AT186"/>
  <c r="AJ367" s="1"/>
  <c r="T21"/>
  <c r="AT180"/>
  <c r="AJ361" s="1"/>
  <c r="T17"/>
  <c r="AT174"/>
  <c r="AJ355" s="1"/>
  <c r="K8" i="7"/>
  <c r="AJ86" i="4" l="1"/>
  <c r="BR8"/>
  <c r="CR8"/>
  <c r="J6"/>
  <c r="J6" i="1" s="1"/>
  <c r="J8" i="4"/>
  <c r="J8" i="1" s="1"/>
  <c r="J4" i="4"/>
  <c r="J4" i="1" s="1"/>
  <c r="K10" i="7"/>
  <c r="BR10" i="4" l="1"/>
  <c r="CR10"/>
  <c r="H13" i="5"/>
  <c r="U13" i="4" s="1"/>
  <c r="H17" i="5"/>
  <c r="H21" s="1"/>
  <c r="H25" s="1"/>
  <c r="H29" s="1"/>
  <c r="H33" s="1"/>
  <c r="H37" s="1"/>
  <c r="H41" s="1"/>
  <c r="K12" i="7"/>
  <c r="AJ88" i="4"/>
  <c r="AJ90" l="1"/>
  <c r="BR12"/>
  <c r="CR12"/>
  <c r="AU168"/>
  <c r="AJ409" s="1"/>
  <c r="U41"/>
  <c r="AU210"/>
  <c r="AJ451" s="1"/>
  <c r="U37"/>
  <c r="AU204"/>
  <c r="AJ445" s="1"/>
  <c r="U33"/>
  <c r="AU198"/>
  <c r="AJ439" s="1"/>
  <c r="U29"/>
  <c r="AU192"/>
  <c r="AJ433" s="1"/>
  <c r="U25"/>
  <c r="AU186"/>
  <c r="AJ427" s="1"/>
  <c r="U21"/>
  <c r="AU180"/>
  <c r="AJ421" s="1"/>
  <c r="U17"/>
  <c r="AU174"/>
  <c r="AJ415" s="1"/>
  <c r="K14" i="7"/>
  <c r="K16"/>
  <c r="AJ94" i="4" l="1"/>
  <c r="BR16"/>
  <c r="CR16"/>
  <c r="AJ92"/>
  <c r="CR14"/>
  <c r="BR14"/>
  <c r="I13" i="5"/>
  <c r="K18" i="7"/>
  <c r="CR18" i="4" l="1"/>
  <c r="BR18"/>
  <c r="AV168"/>
  <c r="AJ469" s="1"/>
  <c r="I17" i="5"/>
  <c r="I21" s="1"/>
  <c r="I25" s="1"/>
  <c r="I29" s="1"/>
  <c r="I33" s="1"/>
  <c r="I37" s="1"/>
  <c r="I41" s="1"/>
  <c r="V13" i="4"/>
  <c r="K20" i="7"/>
  <c r="AJ96" i="4"/>
  <c r="A51" i="5"/>
  <c r="N51" i="4" s="1"/>
  <c r="AJ98" l="1"/>
  <c r="BR20"/>
  <c r="CR20"/>
  <c r="AV210"/>
  <c r="AJ511" s="1"/>
  <c r="V41"/>
  <c r="V37"/>
  <c r="AV204"/>
  <c r="AJ505" s="1"/>
  <c r="V33"/>
  <c r="AV198"/>
  <c r="AJ499" s="1"/>
  <c r="V29"/>
  <c r="AV192"/>
  <c r="AJ493" s="1"/>
  <c r="V25"/>
  <c r="AV186"/>
  <c r="AJ487" s="1"/>
  <c r="V21"/>
  <c r="AV180"/>
  <c r="AJ481" s="1"/>
  <c r="V17"/>
  <c r="AV174"/>
  <c r="AJ475" s="1"/>
  <c r="K22" i="7"/>
  <c r="AJ100" i="4" l="1"/>
  <c r="CR22"/>
  <c r="BR22"/>
  <c r="J13" i="5"/>
  <c r="J17" l="1"/>
  <c r="J21" s="1"/>
  <c r="J25" s="1"/>
  <c r="J29" s="1"/>
  <c r="J33" s="1"/>
  <c r="J37" s="1"/>
  <c r="J41" s="1"/>
  <c r="AW168" i="4"/>
  <c r="AJ529" s="1"/>
  <c r="W13"/>
  <c r="W41" l="1"/>
  <c r="AW210"/>
  <c r="AJ571" s="1"/>
  <c r="W37"/>
  <c r="AW204"/>
  <c r="AJ565" s="1"/>
  <c r="W33"/>
  <c r="AW198"/>
  <c r="AJ559" s="1"/>
  <c r="W29"/>
  <c r="AW192"/>
  <c r="AJ553" s="1"/>
  <c r="W25"/>
  <c r="AW186"/>
  <c r="AJ547" s="1"/>
  <c r="W21"/>
  <c r="AW180"/>
  <c r="AJ541" s="1"/>
  <c r="W17"/>
  <c r="AW174"/>
  <c r="AJ535" s="1"/>
  <c r="K36" i="7"/>
  <c r="CR36" i="4" l="1"/>
  <c r="BR36"/>
  <c r="AQ158"/>
  <c r="AJ159" s="1"/>
  <c r="Q51"/>
  <c r="K38" i="7"/>
  <c r="AJ114" i="4"/>
  <c r="CR38" l="1"/>
  <c r="BR38"/>
  <c r="AQ164"/>
  <c r="AJ165" s="1"/>
  <c r="Q55"/>
  <c r="D59" i="5"/>
  <c r="D63"/>
  <c r="Q63" i="4" s="1"/>
  <c r="K40" i="7"/>
  <c r="AJ116" i="4"/>
  <c r="Q59" l="1"/>
  <c r="AQ170"/>
  <c r="AJ171" s="1"/>
  <c r="CR40"/>
  <c r="BR40"/>
  <c r="AQ176"/>
  <c r="AJ177" s="1"/>
  <c r="BB529" s="1"/>
  <c r="D67" i="5"/>
  <c r="Q67" i="4" s="1"/>
  <c r="K42" i="7"/>
  <c r="AJ118" i="4"/>
  <c r="CR42" l="1"/>
  <c r="BR42"/>
  <c r="D71" i="5"/>
  <c r="Q71" i="4" s="1"/>
  <c r="AQ182"/>
  <c r="AJ183" s="1"/>
  <c r="K44" i="7"/>
  <c r="AJ120" i="4"/>
  <c r="CR44" l="1"/>
  <c r="BR44"/>
  <c r="D75" i="5"/>
  <c r="AQ188" i="4"/>
  <c r="AJ189" s="1"/>
  <c r="K46" i="7"/>
  <c r="AJ122" i="4"/>
  <c r="Q75" l="1"/>
  <c r="CR46"/>
  <c r="BR46"/>
  <c r="AQ194"/>
  <c r="AJ195" s="1"/>
  <c r="D79" i="5"/>
  <c r="Q79" i="4" s="1"/>
  <c r="K48" i="7"/>
  <c r="AJ124" i="4"/>
  <c r="BR48" l="1"/>
  <c r="CR48"/>
  <c r="D83" i="5"/>
  <c r="Q83" i="4" s="1"/>
  <c r="AQ200"/>
  <c r="AJ201" s="1"/>
  <c r="AJ126"/>
  <c r="D87" i="5" l="1"/>
  <c r="Q87" i="4" s="1"/>
  <c r="AQ206"/>
  <c r="AJ207" s="1"/>
  <c r="AQ212" l="1"/>
  <c r="AJ213" s="1"/>
  <c r="R55" l="1"/>
  <c r="AR164" l="1"/>
  <c r="AJ225" s="1"/>
  <c r="E59" i="5"/>
  <c r="R59" i="4" l="1"/>
  <c r="AR170"/>
  <c r="AJ231" s="1"/>
  <c r="E63" i="5"/>
  <c r="R63" i="4" s="1"/>
  <c r="K66" i="7"/>
  <c r="BR66" i="4" l="1"/>
  <c r="CR66"/>
  <c r="E67" i="5"/>
  <c r="AR176" i="4"/>
  <c r="AJ237" s="1"/>
  <c r="K68" i="7"/>
  <c r="AJ144" i="4"/>
  <c r="R67" l="1"/>
  <c r="BR68"/>
  <c r="CR68"/>
  <c r="E71" i="5"/>
  <c r="R71" i="4" s="1"/>
  <c r="AR182"/>
  <c r="AJ243" s="1"/>
  <c r="K70" i="7"/>
  <c r="AJ146" i="4"/>
  <c r="BR70" l="1"/>
  <c r="CR70"/>
  <c r="E75" i="5"/>
  <c r="AR188" i="4"/>
  <c r="AJ249" s="1"/>
  <c r="K72" i="7"/>
  <c r="AJ148" i="4"/>
  <c r="R75" l="1"/>
  <c r="CR72"/>
  <c r="BR72"/>
  <c r="AR194"/>
  <c r="AJ255" s="1"/>
  <c r="E79" i="5"/>
  <c r="K74" i="7"/>
  <c r="AJ150" i="4"/>
  <c r="R79" l="1"/>
  <c r="AJ152"/>
  <c r="BR74"/>
  <c r="CR74"/>
  <c r="E83" i="5"/>
  <c r="AR200" i="4"/>
  <c r="AJ261" s="1"/>
  <c r="R83" l="1"/>
  <c r="E87" i="5"/>
  <c r="R87" i="4" s="1"/>
  <c r="AR206"/>
  <c r="AJ267" s="1"/>
  <c r="AR212" l="1"/>
  <c r="AJ273" s="1"/>
  <c r="S55" l="1"/>
  <c r="AS164" l="1"/>
  <c r="AJ285" s="1"/>
  <c r="F59" i="5"/>
  <c r="S59" i="4" s="1"/>
  <c r="AS170" l="1"/>
  <c r="AJ291" s="1"/>
  <c r="F63" i="5"/>
  <c r="S63" i="4" l="1"/>
  <c r="F67" i="5"/>
  <c r="S67" i="4" s="1"/>
  <c r="AS176"/>
  <c r="AJ297" s="1"/>
  <c r="F71" i="5" l="1"/>
  <c r="AS182" i="4"/>
  <c r="AJ303" s="1"/>
  <c r="S71" l="1"/>
  <c r="F75" i="5"/>
  <c r="S75" i="4" s="1"/>
  <c r="AS188"/>
  <c r="AJ309" s="1"/>
  <c r="F79" i="5" l="1"/>
  <c r="AS194" i="4"/>
  <c r="AJ315" s="1"/>
  <c r="S79" l="1"/>
  <c r="AS200"/>
  <c r="AJ321" s="1"/>
  <c r="F83" i="5"/>
  <c r="S83" i="4" s="1"/>
  <c r="AS206" l="1"/>
  <c r="AJ327" s="1"/>
  <c r="F87" i="5"/>
  <c r="S87" i="4" l="1"/>
  <c r="AS212"/>
  <c r="AJ333" s="1"/>
  <c r="T55" l="1"/>
  <c r="G59" i="5" l="1"/>
  <c r="T59" i="4" s="1"/>
  <c r="AT164"/>
  <c r="AJ345" s="1"/>
  <c r="BB487" l="1"/>
  <c r="AT170"/>
  <c r="AJ351" s="1"/>
  <c r="G63" i="5"/>
  <c r="T63" i="4" s="1"/>
  <c r="G67" i="5" l="1"/>
  <c r="T67" i="4" s="1"/>
  <c r="AT176"/>
  <c r="AJ357" s="1"/>
  <c r="AT182" l="1"/>
  <c r="AJ363" s="1"/>
  <c r="G71" i="5"/>
  <c r="T71" i="4" l="1"/>
  <c r="AT188"/>
  <c r="AJ369" s="1"/>
  <c r="G75" i="5"/>
  <c r="T75" i="4" s="1"/>
  <c r="AT194" l="1"/>
  <c r="AJ375" s="1"/>
  <c r="G79" i="5"/>
  <c r="T79" i="4" s="1"/>
  <c r="AT200" l="1"/>
  <c r="AJ381" s="1"/>
  <c r="G83" i="5"/>
  <c r="T83" i="4" l="1"/>
  <c r="AT206"/>
  <c r="AJ387" s="1"/>
  <c r="G87" i="5"/>
  <c r="T87" i="4" s="1"/>
  <c r="AT212" l="1"/>
  <c r="AJ393" s="1"/>
  <c r="U55" l="1"/>
  <c r="H59" i="5" l="1"/>
  <c r="U59" i="4" s="1"/>
  <c r="AU164"/>
  <c r="AJ405" s="1"/>
  <c r="AU170" l="1"/>
  <c r="AJ411" s="1"/>
  <c r="H63" i="5"/>
  <c r="U63" i="4" l="1"/>
  <c r="H67" i="5"/>
  <c r="U67" i="4" s="1"/>
  <c r="AU176"/>
  <c r="AJ417" s="1"/>
  <c r="H71" i="5" l="1"/>
  <c r="AU182" i="4"/>
  <c r="AJ423" s="1"/>
  <c r="U71" l="1"/>
  <c r="H75" i="5"/>
  <c r="U75" i="4" s="1"/>
  <c r="AU188"/>
  <c r="AJ429" s="1"/>
  <c r="H79" i="5" l="1"/>
  <c r="AU194" i="4"/>
  <c r="AJ435" s="1"/>
  <c r="U79" l="1"/>
  <c r="H83" i="5"/>
  <c r="U83" i="4" s="1"/>
  <c r="AU200"/>
  <c r="AJ441" s="1"/>
  <c r="H87" i="5" l="1"/>
  <c r="AU206" i="4"/>
  <c r="AJ447" s="1"/>
  <c r="U87" l="1"/>
  <c r="AU212"/>
  <c r="AJ453" s="1"/>
  <c r="V55" l="1"/>
  <c r="AV164" l="1"/>
  <c r="AJ465" s="1"/>
  <c r="I59" i="5"/>
  <c r="V59" i="4" s="1"/>
  <c r="I63" i="5" l="1"/>
  <c r="V63" i="4" s="1"/>
  <c r="AV170"/>
  <c r="AJ471" s="1"/>
  <c r="AV176" l="1"/>
  <c r="AJ477" s="1"/>
  <c r="I67" i="5"/>
  <c r="V67" i="4" l="1"/>
  <c r="I71" i="5"/>
  <c r="V71" i="4" s="1"/>
  <c r="AV182"/>
  <c r="AJ483" s="1"/>
  <c r="I75" i="5" l="1"/>
  <c r="AV188" i="4"/>
  <c r="AJ489" s="1"/>
  <c r="V75" l="1"/>
  <c r="I79" i="5"/>
  <c r="V79" i="4" s="1"/>
  <c r="AV194"/>
  <c r="AJ495" s="1"/>
  <c r="I83" i="5" l="1"/>
  <c r="AV200" i="4"/>
  <c r="AJ501" s="1"/>
  <c r="V83" l="1"/>
  <c r="I87" i="5"/>
  <c r="V87" i="4" s="1"/>
  <c r="AV206"/>
  <c r="AJ507" s="1"/>
  <c r="AV212" l="1"/>
  <c r="AJ513" s="1"/>
  <c r="W55" l="1"/>
  <c r="AW164" l="1"/>
  <c r="AJ525" s="1"/>
  <c r="J59" i="5"/>
  <c r="W59" i="4" s="1"/>
  <c r="J63" i="5" l="1"/>
  <c r="W63" i="4" s="1"/>
  <c r="AW170"/>
  <c r="AJ531" s="1"/>
  <c r="J67" i="5" l="1"/>
  <c r="W67" i="4" s="1"/>
  <c r="AW176"/>
  <c r="AJ537" s="1"/>
  <c r="J71" i="5" l="1"/>
  <c r="W71" i="4" s="1"/>
  <c r="AW182"/>
  <c r="AJ543" s="1"/>
  <c r="J75" i="5" l="1"/>
  <c r="W75" i="4" s="1"/>
  <c r="AW188"/>
  <c r="AJ549" s="1"/>
  <c r="J79" i="5" l="1"/>
  <c r="W79" i="4" s="1"/>
  <c r="AW194"/>
  <c r="AJ555" s="1"/>
  <c r="J83" i="5" l="1"/>
  <c r="W83" i="4" s="1"/>
  <c r="AW200"/>
  <c r="AJ561" s="1"/>
  <c r="AW206" l="1"/>
  <c r="AJ567" s="1"/>
  <c r="J87" i="5"/>
  <c r="W87" i="4" s="1"/>
  <c r="AW212" l="1"/>
  <c r="AJ573" s="1"/>
  <c r="Q97"/>
  <c r="Q101" l="1"/>
  <c r="AQ160"/>
  <c r="AJ161" s="1"/>
  <c r="AQ166" l="1"/>
  <c r="AJ167" s="1"/>
  <c r="D105" i="5"/>
  <c r="Q105" i="4" l="1"/>
  <c r="AQ172"/>
  <c r="AJ173" s="1"/>
  <c r="Q109"/>
  <c r="AQ178" l="1"/>
  <c r="AJ179" s="1"/>
  <c r="Q113"/>
  <c r="AQ184" l="1"/>
  <c r="AJ185" s="1"/>
  <c r="BB361" s="1"/>
  <c r="D117" i="5"/>
  <c r="Q117" i="4" l="1"/>
  <c r="D121" i="5"/>
  <c r="Q121" i="4" s="1"/>
  <c r="AQ190"/>
  <c r="AJ191" s="1"/>
  <c r="BB359" s="1"/>
  <c r="D125" i="5" l="1"/>
  <c r="AQ196" i="4"/>
  <c r="AJ197" s="1"/>
  <c r="BB363" s="1"/>
  <c r="Q125" l="1"/>
  <c r="AQ202"/>
  <c r="AJ203" s="1"/>
  <c r="D129" i="5"/>
  <c r="Q129" i="4" s="1"/>
  <c r="AQ208" l="1"/>
  <c r="AJ209" s="1"/>
  <c r="BB367" s="1"/>
  <c r="D133" i="5"/>
  <c r="AR156" i="4" l="1"/>
  <c r="AJ217" s="1"/>
  <c r="AH12" i="6" s="1"/>
  <c r="BB493" i="4" s="1"/>
  <c r="R5"/>
  <c r="AQ214"/>
  <c r="AJ215" s="1"/>
  <c r="BB369" s="1"/>
  <c r="Q133"/>
  <c r="R51" l="1"/>
  <c r="AR158"/>
  <c r="AJ219" s="1"/>
  <c r="AR160"/>
  <c r="AJ221" s="1"/>
  <c r="AH10" i="6" s="1"/>
  <c r="BB491" i="4" s="1"/>
  <c r="R9"/>
  <c r="AR162"/>
  <c r="AJ223" s="1"/>
  <c r="AH14" i="6" s="1"/>
  <c r="BB495" i="4" s="1"/>
  <c r="E101" i="5"/>
  <c r="R97" i="4"/>
  <c r="E105" i="5"/>
  <c r="R105" i="4" s="1"/>
  <c r="R101" l="1"/>
  <c r="AR166"/>
  <c r="AJ227" s="1"/>
  <c r="AR172"/>
  <c r="AJ233" s="1"/>
  <c r="R109"/>
  <c r="R113" l="1"/>
  <c r="AR178"/>
  <c r="AJ239" s="1"/>
  <c r="E117" i="5" l="1"/>
  <c r="AR184" i="4"/>
  <c r="AJ245" s="1"/>
  <c r="R117" l="1"/>
  <c r="AR190"/>
  <c r="AJ251" s="1"/>
  <c r="E121" i="5"/>
  <c r="R121" i="4" s="1"/>
  <c r="AR196" l="1"/>
  <c r="AJ257" s="1"/>
  <c r="E125" i="5"/>
  <c r="R125" i="4" l="1"/>
  <c r="AR202"/>
  <c r="AJ263" s="1"/>
  <c r="E129" i="5"/>
  <c r="R129" i="4" s="1"/>
  <c r="AR208" l="1"/>
  <c r="AJ269" s="1"/>
  <c r="E133" i="5"/>
  <c r="R133" i="4" l="1"/>
  <c r="AR214"/>
  <c r="AJ275" s="1"/>
  <c r="AS156" l="1"/>
  <c r="AJ277" s="1"/>
  <c r="S5"/>
  <c r="F101" i="5"/>
  <c r="S101" i="4" s="1"/>
  <c r="W14" i="6" l="1"/>
  <c r="BB335" i="4" s="1"/>
  <c r="AH18" i="6"/>
  <c r="S51" i="4"/>
  <c r="AS158"/>
  <c r="AJ279" s="1"/>
  <c r="AS162"/>
  <c r="AJ283" s="1"/>
  <c r="S9"/>
  <c r="BB519"/>
  <c r="F105" i="5"/>
  <c r="S105" i="4" s="1"/>
  <c r="AS166"/>
  <c r="AJ287" s="1"/>
  <c r="AH4" i="6" l="1"/>
  <c r="S97" i="4"/>
  <c r="AS160"/>
  <c r="AJ281" s="1"/>
  <c r="S109"/>
  <c r="AS172"/>
  <c r="AJ293" s="1"/>
  <c r="S113" l="1"/>
  <c r="AS178"/>
  <c r="AJ299" s="1"/>
  <c r="F117" i="5" l="1"/>
  <c r="AS184" i="4"/>
  <c r="AJ305" s="1"/>
  <c r="S117" l="1"/>
  <c r="F121" i="5"/>
  <c r="S121" i="4" s="1"/>
  <c r="AS190"/>
  <c r="AJ311" s="1"/>
  <c r="F125" i="5" l="1"/>
  <c r="AS196" i="4"/>
  <c r="AJ317" s="1"/>
  <c r="S125" l="1"/>
  <c r="AS202"/>
  <c r="AJ323" s="1"/>
  <c r="F129" i="5"/>
  <c r="S129" i="4" s="1"/>
  <c r="AS208" l="1"/>
  <c r="AJ329" s="1"/>
  <c r="F133" i="5"/>
  <c r="S133" i="4" l="1"/>
  <c r="AS214"/>
  <c r="AJ335" s="1"/>
  <c r="T5" l="1"/>
  <c r="AT156"/>
  <c r="AJ337" s="1"/>
  <c r="AH26" i="6" s="1"/>
  <c r="G101" i="5"/>
  <c r="T101" i="4" s="1"/>
  <c r="T51" l="1"/>
  <c r="AT158"/>
  <c r="AJ339" s="1"/>
  <c r="BB485"/>
  <c r="AT162"/>
  <c r="AJ343" s="1"/>
  <c r="T9"/>
  <c r="BB521"/>
  <c r="G105" i="5"/>
  <c r="T105" i="4" s="1"/>
  <c r="AT166"/>
  <c r="AJ347" s="1"/>
  <c r="AH24" i="6" l="1"/>
  <c r="BB505" i="4" s="1"/>
  <c r="BB507"/>
  <c r="T97"/>
  <c r="AT160"/>
  <c r="AJ341" s="1"/>
  <c r="W16" i="6" s="1"/>
  <c r="AT172" i="4"/>
  <c r="AJ353" s="1"/>
  <c r="T109"/>
  <c r="W18" i="6" l="1"/>
  <c r="AH16"/>
  <c r="T113" i="4"/>
  <c r="AT178"/>
  <c r="AJ359" s="1"/>
  <c r="G117" i="5" l="1"/>
  <c r="AT184" i="4"/>
  <c r="AJ365" s="1"/>
  <c r="T117" l="1"/>
  <c r="G121" i="5"/>
  <c r="T121" i="4" s="1"/>
  <c r="AT190"/>
  <c r="AJ371" s="1"/>
  <c r="G125" i="5" l="1"/>
  <c r="AT196" i="4"/>
  <c r="AJ377" s="1"/>
  <c r="T125" l="1"/>
  <c r="G129" i="5"/>
  <c r="T129" i="4" s="1"/>
  <c r="AT202"/>
  <c r="AJ383" s="1"/>
  <c r="G133" i="5" l="1"/>
  <c r="AT208" i="4"/>
  <c r="AJ389" s="1"/>
  <c r="T133" l="1"/>
  <c r="AT214"/>
  <c r="AJ395" s="1"/>
  <c r="U5" l="1"/>
  <c r="AU156"/>
  <c r="AJ397" s="1"/>
  <c r="H101" i="5"/>
  <c r="U101" i="4" s="1"/>
  <c r="AH32" i="6" l="1"/>
  <c r="BB513" i="4" s="1"/>
  <c r="U51"/>
  <c r="AU158"/>
  <c r="AJ399" s="1"/>
  <c r="AU162"/>
  <c r="AJ403" s="1"/>
  <c r="U9"/>
  <c r="BB523"/>
  <c r="H105" i="5"/>
  <c r="U105" i="4" s="1"/>
  <c r="AU166"/>
  <c r="AJ407" s="1"/>
  <c r="AH30" i="6" l="1"/>
  <c r="BB511" i="4" s="1"/>
  <c r="U97"/>
  <c r="AU160"/>
  <c r="AJ401" s="1"/>
  <c r="AU172"/>
  <c r="AJ413" s="1"/>
  <c r="U109"/>
  <c r="U113" l="1"/>
  <c r="AU178"/>
  <c r="AJ419" s="1"/>
  <c r="H117" i="5" l="1"/>
  <c r="AU184" i="4"/>
  <c r="AJ425" s="1"/>
  <c r="U117" l="1"/>
  <c r="AU190"/>
  <c r="AJ431" s="1"/>
  <c r="H121" i="5"/>
  <c r="U121" i="4" s="1"/>
  <c r="AU196" l="1"/>
  <c r="AJ437" s="1"/>
  <c r="H125" i="5"/>
  <c r="U125" i="4" l="1"/>
  <c r="AU202"/>
  <c r="AJ443" s="1"/>
  <c r="H129" i="5"/>
  <c r="U129" i="4" s="1"/>
  <c r="H133" i="5" l="1"/>
  <c r="AU208" i="4"/>
  <c r="AJ449" s="1"/>
  <c r="U133" l="1"/>
  <c r="AU214"/>
  <c r="AJ455" s="1"/>
  <c r="AV156" l="1"/>
  <c r="AJ457" s="1"/>
  <c r="V5"/>
  <c r="I101" i="5"/>
  <c r="V101" i="4" s="1"/>
  <c r="W30" i="6" l="1"/>
  <c r="AH34"/>
  <c r="BB515" i="4" s="1"/>
  <c r="AV158"/>
  <c r="AJ459" s="1"/>
  <c r="V51"/>
  <c r="V9"/>
  <c r="AV162"/>
  <c r="AJ463" s="1"/>
  <c r="W24" i="6" s="1"/>
  <c r="BB525" i="4"/>
  <c r="I105" i="5"/>
  <c r="V105" i="4" s="1"/>
  <c r="AV166"/>
  <c r="AJ467" s="1"/>
  <c r="W32" i="6" l="1"/>
  <c r="BB353" i="4" s="1"/>
  <c r="AH28" i="6"/>
  <c r="BB509" i="4" s="1"/>
  <c r="L24" i="6"/>
  <c r="V97" i="4"/>
  <c r="AV160"/>
  <c r="AJ461" s="1"/>
  <c r="A34" i="6" s="1"/>
  <c r="BB35" i="4" s="1"/>
  <c r="V109"/>
  <c r="AV172"/>
  <c r="AJ473" s="1"/>
  <c r="L40" i="6" l="1"/>
  <c r="BB201" i="4" s="1"/>
  <c r="V113"/>
  <c r="AV178"/>
  <c r="AJ479" s="1"/>
  <c r="I117" i="5" l="1"/>
  <c r="AV184" i="4"/>
  <c r="AJ485" s="1"/>
  <c r="V117" l="1"/>
  <c r="I121" i="5"/>
  <c r="V121" i="4" s="1"/>
  <c r="AV190"/>
  <c r="AJ491" s="1"/>
  <c r="I125" i="5" l="1"/>
  <c r="AV196" i="4"/>
  <c r="AJ497" s="1"/>
  <c r="V125" l="1"/>
  <c r="I129" i="5"/>
  <c r="V129" i="4" s="1"/>
  <c r="AV202"/>
  <c r="AJ503" s="1"/>
  <c r="AV208" l="1"/>
  <c r="AJ509" s="1"/>
  <c r="I133" i="5"/>
  <c r="V133" i="4" l="1"/>
  <c r="AV214"/>
  <c r="AJ515" s="1"/>
  <c r="AW156" l="1"/>
  <c r="AJ517" s="1"/>
  <c r="W5"/>
  <c r="J101" i="5"/>
  <c r="W101" i="4" s="1"/>
  <c r="W34" i="6" l="1"/>
  <c r="BB355" i="4" s="1"/>
  <c r="AH36" i="6"/>
  <c r="BB517" i="4" s="1"/>
  <c r="W51"/>
  <c r="AW158"/>
  <c r="AJ519" s="1"/>
  <c r="L28" i="6" s="1"/>
  <c r="BB189" i="4" s="1"/>
  <c r="W9"/>
  <c r="AW162"/>
  <c r="AJ523" s="1"/>
  <c r="BB527"/>
  <c r="J105" i="5"/>
  <c r="W105" i="4" s="1"/>
  <c r="AW166"/>
  <c r="AJ527" s="1"/>
  <c r="W20" i="6" l="1"/>
  <c r="W26"/>
  <c r="W36"/>
  <c r="BB357" i="4" s="1"/>
  <c r="AH20" i="6"/>
  <c r="W97" i="4"/>
  <c r="AW160"/>
  <c r="AJ521" s="1"/>
  <c r="W22" i="6" s="1"/>
  <c r="W109" i="4"/>
  <c r="AW172"/>
  <c r="AJ533" s="1"/>
  <c r="W28" i="6" l="1"/>
  <c r="AH22"/>
  <c r="AW178" i="4"/>
  <c r="AJ539" s="1"/>
  <c r="W113"/>
  <c r="J117" i="5" l="1"/>
  <c r="AW184" i="4"/>
  <c r="AJ545" s="1"/>
  <c r="W117" l="1"/>
  <c r="AW190"/>
  <c r="AJ551" s="1"/>
  <c r="J121" i="5"/>
  <c r="W121" i="4" s="1"/>
  <c r="AW196" l="1"/>
  <c r="AJ557" s="1"/>
  <c r="J125" i="5"/>
  <c r="W125" i="4" l="1"/>
  <c r="J129" i="5"/>
  <c r="W129" i="4" s="1"/>
  <c r="AW202"/>
  <c r="AJ563" s="1"/>
  <c r="J133" i="5" l="1"/>
  <c r="AW208" i="4"/>
  <c r="AJ569" s="1"/>
  <c r="W133" l="1"/>
  <c r="AW214"/>
  <c r="AJ575" s="1"/>
  <c r="AJ4" l="1"/>
  <c r="W44" i="6" s="1"/>
  <c r="BB365" i="4" s="1"/>
  <c r="A6" i="7"/>
  <c r="W4" i="6" l="1"/>
  <c r="BB325" i="4" s="1"/>
  <c r="AJ6"/>
  <c r="BH6"/>
  <c r="CH6"/>
  <c r="A8" i="7"/>
  <c r="W6" i="6" l="1"/>
  <c r="BB327" i="4" s="1"/>
  <c r="CH8"/>
  <c r="BH8"/>
  <c r="AJ8"/>
  <c r="A10" i="7"/>
  <c r="W8" i="6" l="1"/>
  <c r="BB329" i="4" s="1"/>
  <c r="CH10"/>
  <c r="BH10"/>
  <c r="A12" i="7"/>
  <c r="AJ10" i="4"/>
  <c r="W10" i="6" s="1"/>
  <c r="BB331" i="4" s="1"/>
  <c r="A14" i="7"/>
  <c r="AJ14" i="4" l="1"/>
  <c r="CH14"/>
  <c r="BH14"/>
  <c r="A24" i="6"/>
  <c r="BB25" i="4" s="1"/>
  <c r="BH12"/>
  <c r="CH12"/>
  <c r="AJ12"/>
  <c r="W12" i="6" s="1"/>
  <c r="BB333" i="4" s="1"/>
  <c r="A16" i="7"/>
  <c r="AJ16" i="4" l="1"/>
  <c r="CH16"/>
  <c r="BH16"/>
  <c r="A28" i="6"/>
  <c r="BB29" i="4" s="1"/>
  <c r="A18" i="7"/>
  <c r="AJ18" i="4" l="1"/>
  <c r="BH18"/>
  <c r="CH18"/>
  <c r="A30" i="7"/>
  <c r="AJ30" i="4" l="1"/>
  <c r="L44" i="6" s="1"/>
  <c r="BB205" i="4" s="1"/>
  <c r="BH30"/>
  <c r="CH30"/>
  <c r="A32" i="7"/>
  <c r="CH32" i="4" l="1"/>
  <c r="BH32"/>
  <c r="AJ32"/>
  <c r="L46" i="6" s="1"/>
  <c r="BB207" i="4" s="1"/>
  <c r="BH34" l="1"/>
  <c r="CH34"/>
  <c r="AJ34"/>
  <c r="L50" i="6" l="1"/>
  <c r="BB211" i="4" s="1"/>
  <c r="A38" i="7"/>
  <c r="BH36" i="4"/>
  <c r="CH36"/>
  <c r="AJ36"/>
  <c r="AJ38" l="1"/>
  <c r="CH38"/>
  <c r="BH38"/>
  <c r="CH56"/>
  <c r="BH56"/>
  <c r="BB185"/>
  <c r="AJ56"/>
  <c r="L52" i="6" l="1"/>
  <c r="BB213" i="4" s="1"/>
  <c r="A22" i="8"/>
  <c r="CA23" i="4" s="1"/>
  <c r="BB337"/>
  <c r="L22" i="8"/>
  <c r="CA103" i="4" s="1"/>
  <c r="BH58"/>
  <c r="CH58"/>
  <c r="AJ58"/>
  <c r="L56" i="6" s="1"/>
  <c r="BB217" i="4" s="1"/>
  <c r="BB339" l="1"/>
  <c r="L24" i="8"/>
  <c r="CA105" i="4" s="1"/>
  <c r="BH60"/>
  <c r="CH60"/>
  <c r="AJ60"/>
  <c r="L54" i="6" l="1"/>
  <c r="BB215" i="4" s="1"/>
  <c r="L48" i="6"/>
  <c r="BB209" i="4" s="1"/>
  <c r="A24" i="8"/>
  <c r="CA25" i="4" s="1"/>
  <c r="BR4"/>
  <c r="CR4"/>
  <c r="BB341"/>
  <c r="L26" i="8"/>
  <c r="CA107" i="4" s="1"/>
  <c r="AJ82"/>
  <c r="L4" i="6" s="1"/>
  <c r="BB165" i="4" s="1"/>
  <c r="L36" i="6" l="1"/>
  <c r="BB197" i="4" s="1"/>
  <c r="A4" i="6"/>
  <c r="BB5" i="4" s="1"/>
  <c r="A26" i="8"/>
  <c r="CA27" i="4" s="1"/>
  <c r="CR6"/>
  <c r="BR6"/>
  <c r="BB343"/>
  <c r="L4" i="8"/>
  <c r="CA85" i="4" s="1"/>
  <c r="AJ84"/>
  <c r="L20" i="6" s="1"/>
  <c r="BB181" i="4" s="1"/>
  <c r="A8" i="6" l="1"/>
  <c r="BB9" i="4" s="1"/>
  <c r="A30" i="8"/>
  <c r="CA31" i="4" s="1"/>
  <c r="AJ108"/>
  <c r="BB345"/>
  <c r="AJ110"/>
  <c r="A40" i="6" s="1"/>
  <c r="BB41" i="4" s="1"/>
  <c r="CR32"/>
  <c r="BR32"/>
  <c r="BB347"/>
  <c r="L8" i="8"/>
  <c r="CA89" i="4" s="1"/>
  <c r="CR30"/>
  <c r="BR30"/>
  <c r="L8" i="6" l="1"/>
  <c r="BB169" i="4" s="1"/>
  <c r="A8" i="8"/>
  <c r="CA9" i="4" s="1"/>
  <c r="A46" i="6"/>
  <c r="BB47" i="4" s="1"/>
  <c r="A44" i="6"/>
  <c r="BB45" i="4" s="1"/>
  <c r="A4" i="8"/>
  <c r="CA5" i="4" s="1"/>
  <c r="A6" i="6"/>
  <c r="BB7" i="4" s="1"/>
  <c r="A28" i="8"/>
  <c r="CA29" i="4" s="1"/>
  <c r="A32" i="8"/>
  <c r="CA33" i="4" s="1"/>
  <c r="AJ112"/>
  <c r="A38" i="6" s="1"/>
  <c r="BB39" i="4" s="1"/>
  <c r="BB351"/>
  <c r="L12" i="8"/>
  <c r="CA93" i="4" s="1"/>
  <c r="CR34"/>
  <c r="BR34"/>
  <c r="BB349"/>
  <c r="L16" i="6" l="1"/>
  <c r="BB177" i="4" s="1"/>
  <c r="L34" i="6"/>
  <c r="BB195" i="4" s="1"/>
  <c r="L38" i="6"/>
  <c r="BB199" i="4" s="1"/>
  <c r="L26" i="6"/>
  <c r="BB187" i="4" s="1"/>
  <c r="A48" i="6"/>
  <c r="BB49" i="4" s="1"/>
  <c r="A14" i="6"/>
  <c r="BB15" i="4" s="1"/>
  <c r="A36" i="8"/>
  <c r="CA37" i="4" s="1"/>
  <c r="AJ134"/>
  <c r="BR56"/>
  <c r="CR56"/>
  <c r="L6" i="6" l="1"/>
  <c r="BB167" i="4" s="1"/>
  <c r="A6" i="8"/>
  <c r="CA7" i="4" s="1"/>
  <c r="A10" i="6"/>
  <c r="BB11" i="4" s="1"/>
  <c r="L6" i="8"/>
  <c r="CA87" i="4" s="1"/>
  <c r="L12" i="6"/>
  <c r="BB173" i="4" s="1"/>
  <c r="A50" i="6"/>
  <c r="BB51" i="4" s="1"/>
  <c r="A10" i="8"/>
  <c r="CA11" i="4" s="1"/>
  <c r="A52" i="6"/>
  <c r="BB53" i="4" s="1"/>
  <c r="A12" i="8"/>
  <c r="CA13" i="4" s="1"/>
  <c r="A56" i="6"/>
  <c r="BB57" i="4" s="1"/>
  <c r="A12" i="6"/>
  <c r="BB13" i="4" s="1"/>
  <c r="A34" i="8"/>
  <c r="CA35" i="4" s="1"/>
  <c r="AJ136"/>
  <c r="L10" i="8" s="1"/>
  <c r="CA91" i="4" s="1"/>
  <c r="BR58"/>
  <c r="CR58"/>
  <c r="BB497"/>
  <c r="L10" i="6" l="1"/>
  <c r="BB171" i="4" s="1"/>
  <c r="L22" i="6"/>
  <c r="BB183" i="4" s="1"/>
  <c r="A22" i="6"/>
  <c r="BB23" i="4" s="1"/>
  <c r="A26" i="6"/>
  <c r="BB27" i="4" s="1"/>
  <c r="A16" i="6"/>
  <c r="BB17" i="4" s="1"/>
  <c r="A38" i="8"/>
  <c r="CA39" i="4" s="1"/>
  <c r="AJ138"/>
  <c r="L32" i="6" s="1"/>
  <c r="BB193" i="4" s="1"/>
  <c r="BR60"/>
  <c r="CR60"/>
  <c r="BB499"/>
  <c r="L16" i="8"/>
  <c r="CA97" i="4" s="1"/>
  <c r="A32" i="6" l="1"/>
  <c r="BB33" i="4" s="1"/>
  <c r="A16" i="8"/>
  <c r="CA17" i="4" s="1"/>
  <c r="A18" i="6"/>
  <c r="BB19" i="4" s="1"/>
  <c r="A40" i="8"/>
  <c r="CA41" i="4" s="1"/>
  <c r="BR62"/>
  <c r="CR62"/>
  <c r="AJ140"/>
  <c r="BB501"/>
  <c r="BB503"/>
  <c r="L20" i="8"/>
  <c r="CA101" i="4" s="1"/>
  <c r="L14" i="6" l="1"/>
  <c r="BB175" i="4" s="1"/>
  <c r="A14" i="8"/>
  <c r="CA15" i="4" s="1"/>
  <c r="L30" i="6"/>
  <c r="BB191" i="4" s="1"/>
  <c r="L14" i="8"/>
  <c r="CA95" i="4" s="1"/>
  <c r="A36" i="6"/>
  <c r="BB37" i="4" s="1"/>
  <c r="A18" i="8"/>
  <c r="CA19" i="4" s="1"/>
  <c r="A20" i="6"/>
  <c r="BB21" i="4" s="1"/>
  <c r="A42" i="8"/>
  <c r="CA43" i="4" s="1"/>
  <c r="BR64"/>
  <c r="CR64"/>
  <c r="AJ142"/>
  <c r="L18" i="8" l="1"/>
  <c r="CA99" i="4" s="1"/>
  <c r="L18" i="6"/>
  <c r="BB179" i="4" s="1"/>
  <c r="L42" i="6"/>
  <c r="BB203" i="4" s="1"/>
  <c r="A42" i="6"/>
  <c r="BB43" i="4" s="1"/>
  <c r="A30" i="6"/>
  <c r="BB31" i="4" s="1"/>
  <c r="A20" i="8"/>
  <c r="CA21" i="4" s="1"/>
</calcChain>
</file>

<file path=xl/sharedStrings.xml><?xml version="1.0" encoding="utf-8"?>
<sst xmlns="http://schemas.openxmlformats.org/spreadsheetml/2006/main" count="547" uniqueCount="116">
  <si>
    <t>Startovní číslo</t>
  </si>
  <si>
    <t>hoši</t>
  </si>
  <si>
    <t xml:space="preserve"> PÚ</t>
  </si>
  <si>
    <t xml:space="preserve"> Štafeta 4x100m</t>
  </si>
  <si>
    <t>Běh na 100m s přek.</t>
  </si>
  <si>
    <t>součet bodů</t>
  </si>
  <si>
    <t>Pořadí</t>
  </si>
  <si>
    <t>SDH</t>
  </si>
  <si>
    <t>1.pokus</t>
  </si>
  <si>
    <t>P.</t>
  </si>
  <si>
    <t>Součet</t>
  </si>
  <si>
    <t>2.pokus</t>
  </si>
  <si>
    <t>Družstva</t>
  </si>
  <si>
    <t>levý terč nebo první časoměřič</t>
  </si>
  <si>
    <t>Pravý terč nebo druhý časoměřič</t>
  </si>
  <si>
    <t>třetí časoměřič</t>
  </si>
  <si>
    <t>výsledný čas</t>
  </si>
  <si>
    <t>důvod neplatnosti</t>
  </si>
  <si>
    <t>Požární útok</t>
  </si>
  <si>
    <t>elektronické měření nebo první časoměřič</t>
  </si>
  <si>
    <t>štafeta 4x100m</t>
  </si>
  <si>
    <t>pokus</t>
  </si>
  <si>
    <t>Závodník</t>
  </si>
  <si>
    <t>součet časů</t>
  </si>
  <si>
    <t>stovky družtva</t>
  </si>
  <si>
    <t>st. čis.</t>
  </si>
  <si>
    <t>jméno</t>
  </si>
  <si>
    <t>1 pokus</t>
  </si>
  <si>
    <t>2pokus</t>
  </si>
  <si>
    <t>1 dráha</t>
  </si>
  <si>
    <t>2 časoměřič</t>
  </si>
  <si>
    <t>3 časoměřič</t>
  </si>
  <si>
    <t>úřední čas</t>
  </si>
  <si>
    <t>čas ukončení pokusu</t>
  </si>
  <si>
    <t>100m překážek</t>
  </si>
  <si>
    <t>sdh</t>
  </si>
  <si>
    <t>1časoměřič nebo el. čas</t>
  </si>
  <si>
    <t>start. číslo</t>
  </si>
  <si>
    <t xml:space="preserve">hoši </t>
  </si>
  <si>
    <t xml:space="preserve"> startovní číslo</t>
  </si>
  <si>
    <t>Běh na 100m s překážkami</t>
  </si>
  <si>
    <t>Dvojboj</t>
  </si>
  <si>
    <t>celkem bodů</t>
  </si>
  <si>
    <t>pořadí</t>
  </si>
  <si>
    <t>Jméno</t>
  </si>
  <si>
    <t>Tísek</t>
  </si>
  <si>
    <t>Hájov</t>
  </si>
  <si>
    <t>dívky</t>
  </si>
  <si>
    <t>smíšení</t>
  </si>
  <si>
    <t>Smíšení</t>
  </si>
  <si>
    <t>starší</t>
  </si>
  <si>
    <t>středmí</t>
  </si>
  <si>
    <t>mladší</t>
  </si>
  <si>
    <t>2 dráha</t>
  </si>
  <si>
    <t>4 dráha</t>
  </si>
  <si>
    <t>Běh s PHP</t>
  </si>
  <si>
    <t xml:space="preserve"> druhý časoměřič</t>
  </si>
  <si>
    <t>druhý časoměřič</t>
  </si>
  <si>
    <t>Dorostenci</t>
  </si>
  <si>
    <t>Dorostenky</t>
  </si>
  <si>
    <t>starší dorostenci</t>
  </si>
  <si>
    <t>střední dorostenci</t>
  </si>
  <si>
    <t>mladší dorostenci</t>
  </si>
  <si>
    <t>starší dorostenky</t>
  </si>
  <si>
    <t>střední dorostenky</t>
  </si>
  <si>
    <t>mladší dorostenky</t>
  </si>
  <si>
    <t>dorostenky</t>
  </si>
  <si>
    <t>Anna Kabátová</t>
  </si>
  <si>
    <t>Natálie Sokolová</t>
  </si>
  <si>
    <t>Tereza Šimečková</t>
  </si>
  <si>
    <t>Markéta Maléřová</t>
  </si>
  <si>
    <t>Simona Švejdová</t>
  </si>
  <si>
    <t>Jan Nikel</t>
  </si>
  <si>
    <t>Matěj Havlásek</t>
  </si>
  <si>
    <t>c</t>
  </si>
  <si>
    <t>Daniel Oprchal</t>
  </si>
  <si>
    <t>Bartoloměj Filip</t>
  </si>
  <si>
    <t>Michal Záruba</t>
  </si>
  <si>
    <t>Marek Svatoš</t>
  </si>
  <si>
    <t>Tereza Jiříková</t>
  </si>
  <si>
    <t>Karolína Zárubová</t>
  </si>
  <si>
    <t>dorostenci</t>
  </si>
  <si>
    <t>Jednotlivkyně</t>
  </si>
  <si>
    <t>n</t>
  </si>
  <si>
    <t>Jakub Baryčík</t>
  </si>
  <si>
    <t>Přemysl Helebrand</t>
  </si>
  <si>
    <t>Ondřej Hlaváč</t>
  </si>
  <si>
    <t>Matěj Filip</t>
  </si>
  <si>
    <t>Filip Zahradník</t>
  </si>
  <si>
    <t>Josef Mičulka</t>
  </si>
  <si>
    <t>Agáta Holubová</t>
  </si>
  <si>
    <t>Lea Zajíčková</t>
  </si>
  <si>
    <t>Natálie Vondráková</t>
  </si>
  <si>
    <t>Karolína Gelnarová</t>
  </si>
  <si>
    <t>Natálie Slezáková</t>
  </si>
  <si>
    <t>Zuzana Malá</t>
  </si>
  <si>
    <t>Emily Rychtárová</t>
  </si>
  <si>
    <t>Soubor si ulož jako např okres dorostu 2026</t>
  </si>
  <si>
    <t>Na listu "družstva" do sloupce B piš jména družstev</t>
  </si>
  <si>
    <t>Kategorie jsou pod sebou</t>
  </si>
  <si>
    <t>Jména družstev se přenesou do dalších listů</t>
  </si>
  <si>
    <t>Do útoků  a štafet už jen zapisuješ časy případně důvod neplatnosti</t>
  </si>
  <si>
    <t>Do listu "jednotlivci" zapiš jména jednotlivců. Nevynechávej řádky v kategorii. Startovní čísla se po zadání prvního přidělí sama</t>
  </si>
  <si>
    <t>Do listu "stovky družstva" zapiš jména závodníků a startovní čísla jak jim budou přidělena. Protože se kombinují muži a ženy s dorostem není nastavena automatika</t>
  </si>
  <si>
    <t>Nelekni se pokud se vyskytnou chybové hlášky.</t>
  </si>
  <si>
    <t xml:space="preserve">Na listu "stovky startovka" napiš do sloupců B, M, X, AI jména závodníků. </t>
  </si>
  <si>
    <t>Startovka je správně vyplněná, až všechna jména ve sloupcích AT až BC zmizí. Tím se opraví chybové hlášky na listu "stovky družstva"</t>
  </si>
  <si>
    <t>Do listu "běh s PHP startovky napiš jména startujícíh. Obvykle stačí "ctrl C" z listu "Jednotlivci" a "ctrl V" v listu "běh s PHP startovky"</t>
  </si>
  <si>
    <t xml:space="preserve">Ve sloupcích AT až BC jsou jména přenesená z "stovky družstva" nebo "jednotlivci". Nejprve družstva a níže od řádku 70 jednotlivci. </t>
  </si>
  <si>
    <t>Po zapsání jmen do sloupců B, M, X, AI jména z AT-BC zmizí.  Použitím "ctrl C" a "vložit hodnoty" můžeš jména kopírovat</t>
  </si>
  <si>
    <t>Do listů "stovky startovka" a "Běh s PHP startovky " se píšou časy.</t>
  </si>
  <si>
    <t>No a když vše zapíšeš tak jen vytiskni výsledky.</t>
  </si>
  <si>
    <t xml:space="preserve">List 1 používám k úspoře papíru. Z útoků, stovek družstva či celkových výsledků vyberu co chci tisknout a do listu 1 dám vložit hodnoty a vzápětí vložit formáty. </t>
  </si>
  <si>
    <t>Dostanu tabulku bez vzorců, dám pod sebe obě kategorie, případně  upravím výšku řádků a vytisknu. Pak to odstraním a mám zas čistý list.</t>
  </si>
  <si>
    <t>N</t>
  </si>
  <si>
    <t xml:space="preserve">N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</si>
</sst>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2" xfId="0" applyFont="1" applyBorder="1" applyAlignment="1" applyProtection="1">
      <alignment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vertical="center" wrapText="1"/>
      <protection hidden="1"/>
    </xf>
    <xf numFmtId="0" fontId="0" fillId="0" borderId="11" xfId="0" applyBorder="1"/>
    <xf numFmtId="0" fontId="1" fillId="0" borderId="15" xfId="0" applyFont="1" applyBorder="1" applyAlignment="1" applyProtection="1">
      <alignment vertical="center" wrapText="1"/>
      <protection hidden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/>
    <xf numFmtId="0" fontId="0" fillId="0" borderId="30" xfId="0" applyBorder="1"/>
    <xf numFmtId="0" fontId="0" fillId="0" borderId="30" xfId="0" applyBorder="1" applyAlignment="1">
      <alignment wrapText="1"/>
    </xf>
    <xf numFmtId="0" fontId="0" fillId="0" borderId="26" xfId="0" applyBorder="1" applyAlignment="1">
      <alignment horizontal="center"/>
    </xf>
    <xf numFmtId="0" fontId="0" fillId="2" borderId="0" xfId="0" applyFill="1"/>
    <xf numFmtId="0" fontId="0" fillId="0" borderId="16" xfId="0" applyBorder="1"/>
    <xf numFmtId="0" fontId="2" fillId="0" borderId="34" xfId="0" applyFont="1" applyBorder="1" applyAlignment="1" applyProtection="1">
      <alignment vertical="center" textRotation="90"/>
      <protection hidden="1"/>
    </xf>
    <xf numFmtId="0" fontId="0" fillId="3" borderId="0" xfId="0" applyFill="1"/>
    <xf numFmtId="0" fontId="0" fillId="0" borderId="30" xfId="0" applyBorder="1" applyAlignment="1">
      <alignment horizontal="center"/>
    </xf>
    <xf numFmtId="0" fontId="0" fillId="0" borderId="26" xfId="0" applyBorder="1"/>
    <xf numFmtId="0" fontId="0" fillId="0" borderId="2" xfId="0" applyBorder="1"/>
    <xf numFmtId="0" fontId="0" fillId="0" borderId="8" xfId="0" applyBorder="1"/>
    <xf numFmtId="0" fontId="0" fillId="0" borderId="40" xfId="0" applyBorder="1"/>
    <xf numFmtId="0" fontId="0" fillId="0" borderId="19" xfId="0" applyBorder="1"/>
    <xf numFmtId="0" fontId="0" fillId="0" borderId="32" xfId="0" applyBorder="1"/>
    <xf numFmtId="0" fontId="0" fillId="0" borderId="41" xfId="0" applyBorder="1"/>
    <xf numFmtId="0" fontId="0" fillId="0" borderId="4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3" xfId="0" applyBorder="1"/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2" xfId="0" applyBorder="1" applyAlignment="1">
      <alignment wrapText="1"/>
    </xf>
    <xf numFmtId="0" fontId="1" fillId="0" borderId="47" xfId="0" applyFont="1" applyBorder="1" applyAlignment="1" applyProtection="1">
      <alignment horizontal="center" vertical="center" wrapText="1"/>
      <protection hidden="1"/>
    </xf>
    <xf numFmtId="0" fontId="0" fillId="0" borderId="48" xfId="0" applyBorder="1"/>
    <xf numFmtId="0" fontId="0" fillId="0" borderId="41" xfId="0" applyBorder="1" applyAlignment="1">
      <alignment horizontal="center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0" fillId="0" borderId="1" xfId="0" applyBorder="1"/>
    <xf numFmtId="0" fontId="0" fillId="0" borderId="7" xfId="0" applyBorder="1"/>
    <xf numFmtId="0" fontId="0" fillId="0" borderId="39" xfId="0" applyBorder="1"/>
    <xf numFmtId="0" fontId="2" fillId="0" borderId="33" xfId="0" applyFont="1" applyBorder="1" applyAlignment="1" applyProtection="1">
      <alignment vertical="center"/>
      <protection hidden="1"/>
    </xf>
    <xf numFmtId="0" fontId="3" fillId="0" borderId="45" xfId="0" applyFont="1" applyBorder="1" applyAlignment="1" applyProtection="1">
      <alignment horizontal="center" vertical="center" wrapText="1"/>
      <protection hidden="1"/>
    </xf>
    <xf numFmtId="0" fontId="7" fillId="0" borderId="0" xfId="0" applyFont="1"/>
    <xf numFmtId="0" fontId="0" fillId="0" borderId="49" xfId="0" applyBorder="1" applyAlignment="1">
      <alignment wrapText="1"/>
    </xf>
    <xf numFmtId="0" fontId="0" fillId="0" borderId="11" xfId="0" applyBorder="1" applyAlignment="1">
      <alignment wrapText="1"/>
    </xf>
    <xf numFmtId="0" fontId="13" fillId="0" borderId="27" xfId="0" applyFont="1" applyBorder="1"/>
    <xf numFmtId="0" fontId="0" fillId="0" borderId="5" xfId="0" applyBorder="1"/>
    <xf numFmtId="0" fontId="2" fillId="0" borderId="50" xfId="0" applyFont="1" applyBorder="1" applyAlignment="1" applyProtection="1">
      <alignment vertical="center"/>
      <protection hidden="1"/>
    </xf>
    <xf numFmtId="0" fontId="10" fillId="0" borderId="26" xfId="0" applyFont="1" applyBorder="1"/>
    <xf numFmtId="0" fontId="10" fillId="0" borderId="11" xfId="0" applyFont="1" applyBorder="1"/>
    <xf numFmtId="0" fontId="10" fillId="0" borderId="27" xfId="0" applyFont="1" applyBorder="1"/>
    <xf numFmtId="0" fontId="15" fillId="0" borderId="0" xfId="0" applyFont="1"/>
    <xf numFmtId="0" fontId="0" fillId="0" borderId="14" xfId="0" applyBorder="1"/>
    <xf numFmtId="0" fontId="0" fillId="0" borderId="48" xfId="0" applyBorder="1" applyAlignment="1">
      <alignment wrapText="1"/>
    </xf>
    <xf numFmtId="0" fontId="0" fillId="0" borderId="7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0" fillId="0" borderId="10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" fillId="0" borderId="7" xfId="0" applyFont="1" applyBorder="1" applyAlignment="1" applyProtection="1">
      <alignment horizontal="center" vertical="center" textRotation="90" wrapText="1"/>
      <protection hidden="1"/>
    </xf>
    <xf numFmtId="0" fontId="1" fillId="0" borderId="10" xfId="0" applyFont="1" applyBorder="1" applyAlignment="1" applyProtection="1">
      <alignment horizontal="center" vertical="center" textRotation="90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Protection="1">
      <protection hidden="1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1" xfId="0" applyBorder="1" applyAlignment="1">
      <alignment horizontal="center" textRotation="90" wrapText="1"/>
    </xf>
    <xf numFmtId="0" fontId="0" fillId="0" borderId="7" xfId="0" applyBorder="1" applyAlignment="1">
      <alignment horizontal="center" textRotation="90" wrapText="1"/>
    </xf>
    <xf numFmtId="0" fontId="0" fillId="0" borderId="10" xfId="0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0" fillId="0" borderId="8" xfId="0" applyBorder="1" applyAlignment="1">
      <alignment horizontal="center" textRotation="90" wrapText="1"/>
    </xf>
    <xf numFmtId="0" fontId="0" fillId="0" borderId="12" xfId="0" applyBorder="1" applyAlignment="1">
      <alignment horizontal="center" textRotation="90" wrapText="1"/>
    </xf>
    <xf numFmtId="0" fontId="4" fillId="0" borderId="0" xfId="0" applyFont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 textRotation="90"/>
      <protection hidden="1"/>
    </xf>
    <xf numFmtId="0" fontId="2" fillId="0" borderId="34" xfId="0" applyFont="1" applyBorder="1" applyAlignment="1" applyProtection="1">
      <alignment horizontal="center" vertical="center" textRotation="90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0" fontId="2" fillId="0" borderId="51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18" xfId="0" applyFont="1" applyBorder="1" applyAlignment="1" applyProtection="1">
      <alignment horizontal="center" vertical="center" wrapText="1"/>
      <protection hidden="1"/>
    </xf>
    <xf numFmtId="0" fontId="10" fillId="0" borderId="39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0" fillId="0" borderId="39" xfId="0" applyBorder="1" applyAlignment="1">
      <alignment horizontal="center" textRotation="90" wrapText="1"/>
    </xf>
    <xf numFmtId="0" fontId="0" fillId="0" borderId="40" xfId="0" applyBorder="1" applyAlignment="1">
      <alignment horizontal="center" textRotation="90" wrapText="1"/>
    </xf>
    <xf numFmtId="0" fontId="10" fillId="0" borderId="2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textRotation="90" wrapText="1"/>
    </xf>
    <xf numFmtId="0" fontId="1" fillId="0" borderId="11" xfId="0" applyFont="1" applyBorder="1" applyAlignment="1" applyProtection="1">
      <alignment horizontal="center" vertical="center" textRotation="90" wrapText="1"/>
      <protection hidden="1"/>
    </xf>
    <xf numFmtId="0" fontId="1" fillId="0" borderId="5" xfId="0" applyFont="1" applyBorder="1" applyAlignment="1" applyProtection="1">
      <alignment horizontal="center" vertical="center" textRotation="90" wrapText="1"/>
      <protection hidden="1"/>
    </xf>
    <xf numFmtId="0" fontId="1" fillId="0" borderId="22" xfId="0" applyFont="1" applyBorder="1" applyAlignment="1" applyProtection="1">
      <alignment horizontal="center" vertical="center" textRotation="90" wrapText="1"/>
      <protection hidden="1"/>
    </xf>
    <xf numFmtId="0" fontId="1" fillId="0" borderId="38" xfId="0" applyFont="1" applyBorder="1" applyAlignment="1" applyProtection="1">
      <alignment horizontal="center" vertical="center" textRotation="90" wrapText="1"/>
      <protection hidden="1"/>
    </xf>
    <xf numFmtId="0" fontId="1" fillId="0" borderId="16" xfId="0" applyFont="1" applyBorder="1" applyAlignment="1" applyProtection="1">
      <alignment horizontal="center" vertical="center" textRotation="90" wrapText="1"/>
      <protection hidden="1"/>
    </xf>
    <xf numFmtId="0" fontId="1" fillId="0" borderId="0" xfId="0" applyFont="1" applyAlignment="1" applyProtection="1">
      <alignment horizontal="center" vertical="center" textRotation="90" wrapText="1"/>
      <protection hidden="1"/>
    </xf>
    <xf numFmtId="0" fontId="1" fillId="0" borderId="37" xfId="0" applyFont="1" applyBorder="1" applyAlignment="1" applyProtection="1">
      <alignment horizontal="center" vertical="center" textRotation="90" wrapText="1"/>
      <protection hidden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4" xfId="0" applyBorder="1" applyAlignment="1">
      <alignment horizontal="center" textRotation="90" wrapText="1"/>
    </xf>
    <xf numFmtId="0" fontId="0" fillId="0" borderId="45" xfId="0" applyBorder="1" applyAlignment="1">
      <alignment horizontal="center" textRotation="90" wrapText="1"/>
    </xf>
    <xf numFmtId="0" fontId="0" fillId="0" borderId="21" xfId="0" applyBorder="1" applyAlignment="1">
      <alignment horizontal="center" textRotation="90" wrapText="1"/>
    </xf>
    <xf numFmtId="0" fontId="0" fillId="0" borderId="25" xfId="0" applyBorder="1" applyAlignment="1">
      <alignment horizontal="center" textRotation="90" wrapText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1" fillId="0" borderId="24" xfId="0" applyFont="1" applyBorder="1" applyAlignment="1" applyProtection="1">
      <alignment horizontal="center" vertical="center" wrapText="1"/>
      <protection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0" fontId="12" fillId="0" borderId="46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10" fillId="0" borderId="46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 textRotation="90" wrapText="1"/>
    </xf>
    <xf numFmtId="0" fontId="0" fillId="0" borderId="24" xfId="0" applyBorder="1" applyAlignment="1">
      <alignment horizontal="center" textRotation="90" wrapText="1"/>
    </xf>
    <xf numFmtId="0" fontId="14" fillId="0" borderId="21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0" fillId="0" borderId="26" xfId="0" applyBorder="1" applyAlignment="1">
      <alignment horizontal="center" textRotation="90" wrapText="1"/>
    </xf>
    <xf numFmtId="0" fontId="0" fillId="0" borderId="27" xfId="0" applyBorder="1" applyAlignment="1">
      <alignment horizontal="center" textRotation="90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9" xfId="0" applyBorder="1" applyAlignment="1">
      <alignment horizontal="center" textRotation="90"/>
    </xf>
    <xf numFmtId="0" fontId="0" fillId="0" borderId="26" xfId="0" applyBorder="1" applyAlignment="1">
      <alignment horizontal="center" textRotation="90"/>
    </xf>
    <xf numFmtId="0" fontId="0" fillId="0" borderId="11" xfId="0" applyBorder="1" applyAlignment="1">
      <alignment horizontal="center" textRotation="90"/>
    </xf>
    <xf numFmtId="0" fontId="0" fillId="0" borderId="27" xfId="0" applyBorder="1" applyAlignment="1">
      <alignment horizontal="center" textRotation="90"/>
    </xf>
    <xf numFmtId="0" fontId="13" fillId="0" borderId="20" xfId="0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0" fontId="7" fillId="0" borderId="52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3" fillId="0" borderId="28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9" xfId="0" applyBorder="1" applyAlignment="1">
      <alignment horizontal="center"/>
    </xf>
    <xf numFmtId="0" fontId="7" fillId="0" borderId="28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21" xfId="0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13" fillId="0" borderId="27" xfId="0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0" fontId="13" fillId="0" borderId="11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1" xfId="0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3" fillId="3" borderId="11" xfId="0" applyFont="1" applyFill="1" applyBorder="1" applyAlignment="1">
      <alignment horizontal="center" wrapText="1"/>
    </xf>
    <xf numFmtId="0" fontId="13" fillId="3" borderId="27" xfId="0" applyFont="1" applyFill="1" applyBorder="1" applyAlignment="1">
      <alignment horizontal="center" wrapText="1"/>
    </xf>
    <xf numFmtId="0" fontId="0" fillId="3" borderId="11" xfId="0" applyFill="1" applyBorder="1"/>
    <xf numFmtId="0" fontId="13" fillId="3" borderId="20" xfId="0" applyFont="1" applyFill="1" applyBorder="1" applyAlignment="1">
      <alignment horizontal="center" wrapText="1"/>
    </xf>
    <xf numFmtId="0" fontId="13" fillId="3" borderId="30" xfId="0" applyFont="1" applyFill="1" applyBorder="1" applyAlignment="1">
      <alignment horizontal="center" wrapText="1"/>
    </xf>
    <xf numFmtId="0" fontId="0" fillId="3" borderId="26" xfId="0" applyFill="1" applyBorder="1"/>
    <xf numFmtId="0" fontId="13" fillId="3" borderId="23" xfId="0" applyFont="1" applyFill="1" applyBorder="1" applyAlignment="1">
      <alignment horizontal="center" wrapText="1"/>
    </xf>
    <xf numFmtId="0" fontId="0" fillId="3" borderId="30" xfId="0" applyFill="1" applyBorder="1" applyAlignment="1">
      <alignment wrapText="1"/>
    </xf>
    <xf numFmtId="0" fontId="0" fillId="3" borderId="27" xfId="0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A21" sqref="A21"/>
    </sheetView>
  </sheetViews>
  <sheetFormatPr defaultRowHeight="15"/>
  <cols>
    <col min="1" max="1" width="156.42578125" customWidth="1"/>
  </cols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102</v>
      </c>
    </row>
    <row r="6" spans="1:1">
      <c r="A6" t="s">
        <v>101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view="pageBreakPreview" zoomScale="60" zoomScaleNormal="100" workbookViewId="0"/>
  </sheetViews>
  <sheetFormatPr defaultRowHeight="15"/>
  <sheetData/>
  <pageMargins left="0.70866141732283472" right="0.70866141732283472" top="0.78740157480314965" bottom="0.78740157480314965" header="0.31496062992125984" footer="0.31496062992125984"/>
  <pageSetup paperSize="9" scale="64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3"/>
  <sheetViews>
    <sheetView zoomScaleNormal="100" workbookViewId="0">
      <selection activeCell="A26" sqref="A26:J36"/>
    </sheetView>
  </sheetViews>
  <sheetFormatPr defaultRowHeight="15"/>
  <cols>
    <col min="2" max="2" width="27.42578125" customWidth="1"/>
    <col min="3" max="8" width="8.140625" customWidth="1"/>
    <col min="9" max="9" width="7.7109375" customWidth="1"/>
    <col min="10" max="10" width="8.5703125" customWidth="1"/>
  </cols>
  <sheetData>
    <row r="1" spans="1:10" ht="30.75" customHeight="1">
      <c r="A1" s="86" t="s">
        <v>0</v>
      </c>
      <c r="B1" s="1" t="s">
        <v>58</v>
      </c>
      <c r="C1" s="89" t="s">
        <v>2</v>
      </c>
      <c r="D1" s="90"/>
      <c r="E1" s="89" t="s">
        <v>3</v>
      </c>
      <c r="F1" s="62"/>
      <c r="G1" s="61" t="s">
        <v>4</v>
      </c>
      <c r="H1" s="62"/>
      <c r="I1" s="76" t="s">
        <v>5</v>
      </c>
      <c r="J1" s="79" t="s">
        <v>6</v>
      </c>
    </row>
    <row r="2" spans="1:10">
      <c r="A2" s="87"/>
      <c r="B2" s="81" t="s">
        <v>7</v>
      </c>
      <c r="C2" s="2" t="s">
        <v>8</v>
      </c>
      <c r="D2" s="83" t="s">
        <v>9</v>
      </c>
      <c r="E2" s="2" t="s">
        <v>8</v>
      </c>
      <c r="F2" s="83" t="s">
        <v>9</v>
      </c>
      <c r="G2" s="3" t="s">
        <v>10</v>
      </c>
      <c r="H2" s="83" t="s">
        <v>9</v>
      </c>
      <c r="I2" s="77"/>
      <c r="J2" s="80"/>
    </row>
    <row r="3" spans="1:10" ht="15.75" thickBot="1">
      <c r="A3" s="88"/>
      <c r="B3" s="82"/>
      <c r="C3" s="4" t="s">
        <v>11</v>
      </c>
      <c r="D3" s="83"/>
      <c r="E3" s="4" t="s">
        <v>11</v>
      </c>
      <c r="F3" s="83"/>
      <c r="G3" s="4" t="s">
        <v>12</v>
      </c>
      <c r="H3" s="83"/>
      <c r="I3" s="78"/>
      <c r="J3" s="80"/>
    </row>
    <row r="4" spans="1:10">
      <c r="A4" s="84">
        <f>IF(B4="","",1)</f>
        <v>1</v>
      </c>
      <c r="B4" s="85" t="s">
        <v>45</v>
      </c>
      <c r="C4" s="38">
        <f>IF(B4="","",IF(útoky!F4="","",útoky!F4))</f>
        <v>30.27</v>
      </c>
      <c r="D4" s="60">
        <f>IF(B4="","",IF(útoky!H4="","",útoky!H4))</f>
        <v>2</v>
      </c>
      <c r="E4" s="38">
        <f>IF(B4="","",'4x100'!F4)</f>
        <v>70.28</v>
      </c>
      <c r="F4" s="60">
        <f>IF(B4="","",'4x100'!H4:H5)</f>
        <v>2</v>
      </c>
      <c r="G4" s="59">
        <f>IF(B4="","",INDEX('stovky družstva'!K$5:K$44,Družstva!A4,1))</f>
        <v>119.21</v>
      </c>
      <c r="H4" s="60">
        <f>IF(B4="","",INDEX('stovky družstva'!L$5:L$44,Družstva!A4,1))</f>
        <v>2</v>
      </c>
      <c r="I4" s="70">
        <f>IF(B4="","",IF((D4+F4+H4)=0,"",H4+F4+D4))</f>
        <v>6</v>
      </c>
      <c r="J4" s="71">
        <f>IF(B4="","",IF((D4+F4+H4)=0,"",Výpočty!J4))</f>
        <v>2</v>
      </c>
    </row>
    <row r="5" spans="1:10">
      <c r="A5" s="72"/>
      <c r="B5" s="73"/>
      <c r="C5" s="39">
        <f>IF(B4="","",IF(útoky!F5="","",útoky!F5))</f>
        <v>30.31</v>
      </c>
      <c r="D5" s="56"/>
      <c r="E5" s="39">
        <f>IF(B4="","",'4x100'!F5)</f>
        <v>67.72</v>
      </c>
      <c r="F5" s="56"/>
      <c r="G5" s="55"/>
      <c r="H5" s="56"/>
      <c r="I5" s="63"/>
      <c r="J5" s="65"/>
    </row>
    <row r="6" spans="1:10">
      <c r="A6" s="72">
        <f>IF(B6="","",MAX(A$4:A5)+1)</f>
        <v>2</v>
      </c>
      <c r="B6" s="73" t="s">
        <v>46</v>
      </c>
      <c r="C6" s="39">
        <f>IF(B6="","",IF(útoky!F6="","",útoky!F6))</f>
        <v>27.83</v>
      </c>
      <c r="D6" s="56">
        <f>IF(B6="","",IF(útoky!H6="","",útoky!H6))</f>
        <v>1</v>
      </c>
      <c r="E6" s="39">
        <f>IF(B6="","",'4x100'!F6)</f>
        <v>61.69</v>
      </c>
      <c r="F6" s="56">
        <f>IF(B6="","",'4x100'!H6:H7)</f>
        <v>1</v>
      </c>
      <c r="G6" s="55">
        <f>IF(B6="","",INDEX('stovky družstva'!K$5:K$44,Družstva!A6+3*(A6-A$4),1))</f>
        <v>105.61</v>
      </c>
      <c r="H6" s="56">
        <f>IF(B6="","",INDEX('stovky družstva'!L$5:L$44,Družstva!A6+3*(A6-A$4),1))</f>
        <v>1</v>
      </c>
      <c r="I6" s="63">
        <f t="shared" ref="I6" si="0">IF(B6="","",IF((D6+F6+H6)=0,"",H6+F6+D6))</f>
        <v>3</v>
      </c>
      <c r="J6" s="65">
        <f>IF(B6="","",IF((D6+F6+H6)=0,"",Výpočty!J6))</f>
        <v>1</v>
      </c>
    </row>
    <row r="7" spans="1:10">
      <c r="A7" s="72"/>
      <c r="B7" s="73"/>
      <c r="C7" s="39">
        <f>IF(B6="","",IF(útoky!F7="","",útoky!F7))</f>
        <v>30.04</v>
      </c>
      <c r="D7" s="56"/>
      <c r="E7" s="39">
        <f>IF(B6="","",'4x100'!F7)</f>
        <v>999</v>
      </c>
      <c r="F7" s="56"/>
      <c r="G7" s="55"/>
      <c r="H7" s="56"/>
      <c r="I7" s="63"/>
      <c r="J7" s="65"/>
    </row>
    <row r="8" spans="1:10">
      <c r="A8" s="72" t="str">
        <f>IF(B8="","",MAX(A$4:A7)+1)</f>
        <v/>
      </c>
      <c r="B8" s="73"/>
      <c r="C8" s="39" t="str">
        <f>IF(B8="","",IF(útoky!F8="","",útoky!F8))</f>
        <v/>
      </c>
      <c r="D8" s="56" t="str">
        <f>IF(B8="","",IF(útoky!H8="","",útoky!H8))</f>
        <v/>
      </c>
      <c r="E8" s="39" t="str">
        <f>IF(B8="","",'4x100'!F8)</f>
        <v/>
      </c>
      <c r="F8" s="56" t="str">
        <f>IF(B8="","",'4x100'!H8:H9)</f>
        <v/>
      </c>
      <c r="G8" s="55" t="str">
        <f>IF(B8="","",INDEX('stovky družstva'!K$5:K$44,Družstva!A8+3*(A8-A$4),1))</f>
        <v/>
      </c>
      <c r="H8" s="56" t="str">
        <f>IF(B8="","",INDEX('stovky družstva'!L$5:L$44,Družstva!A8+3*(A8-A$4),1))</f>
        <v/>
      </c>
      <c r="I8" s="63" t="str">
        <f t="shared" ref="I8" si="1">IF(B8="","",IF((D8+F8+H8)=0,"",H8+F8+D8))</f>
        <v/>
      </c>
      <c r="J8" s="65" t="str">
        <f>IF(B8="","",IF((D8+F8+H8)=0,"",Výpočty!J8))</f>
        <v/>
      </c>
    </row>
    <row r="9" spans="1:10">
      <c r="A9" s="72"/>
      <c r="B9" s="73"/>
      <c r="C9" s="39" t="str">
        <f>IF(B8="","",IF(útoky!F9="","",útoky!F9))</f>
        <v/>
      </c>
      <c r="D9" s="56"/>
      <c r="E9" s="39" t="str">
        <f>IF(B8="","",'4x100'!F9)</f>
        <v/>
      </c>
      <c r="F9" s="56"/>
      <c r="G9" s="55"/>
      <c r="H9" s="56"/>
      <c r="I9" s="63"/>
      <c r="J9" s="65"/>
    </row>
    <row r="10" spans="1:10">
      <c r="A10" s="72" t="str">
        <f>IF(B10="","",MAX(A$4:A9)+1)</f>
        <v/>
      </c>
      <c r="B10" s="73"/>
      <c r="C10" s="39" t="str">
        <f>IF(B10="","",IF(útoky!F10="","",útoky!F10))</f>
        <v/>
      </c>
      <c r="D10" s="56" t="str">
        <f>IF(B10="","",IF(útoky!H10="","",útoky!H10))</f>
        <v/>
      </c>
      <c r="E10" s="39" t="str">
        <f>IF(B10="","",'4x100'!F10)</f>
        <v/>
      </c>
      <c r="F10" s="56" t="str">
        <f>IF(B10="","",'4x100'!H10:H11)</f>
        <v/>
      </c>
      <c r="G10" s="55" t="str">
        <f>IF(B10="","",INDEX('stovky družstva'!K$5:K$44,Družstva!A10+3*(A10-A$4),1))</f>
        <v/>
      </c>
      <c r="H10" s="56" t="str">
        <f>IF(B10="","",INDEX('stovky družstva'!L$5:L$44,Družstva!A10+3*(A10-A$4),1))</f>
        <v/>
      </c>
      <c r="I10" s="63" t="str">
        <f t="shared" ref="I10" si="2">IF(B10="","",IF((D10+F10+H10)=0,"",H10+F10+D10))</f>
        <v/>
      </c>
      <c r="J10" s="65" t="str">
        <f>IF(B10="","",IF((D10+F10+H10)=0,"",Výpočty!J10))</f>
        <v/>
      </c>
    </row>
    <row r="11" spans="1:10">
      <c r="A11" s="72"/>
      <c r="B11" s="73"/>
      <c r="C11" s="39" t="str">
        <f>IF(B10="","",IF(útoky!F11="","",útoky!F11))</f>
        <v/>
      </c>
      <c r="D11" s="56"/>
      <c r="E11" s="39" t="str">
        <f>IF(B10="","",'4x100'!F11)</f>
        <v/>
      </c>
      <c r="F11" s="56"/>
      <c r="G11" s="55"/>
      <c r="H11" s="56"/>
      <c r="I11" s="63"/>
      <c r="J11" s="65"/>
    </row>
    <row r="12" spans="1:10">
      <c r="A12" s="72" t="str">
        <f>IF(B12="","",MAX(A$4:A11)+1)</f>
        <v/>
      </c>
      <c r="B12" s="73"/>
      <c r="C12" s="39" t="str">
        <f>IF(B12="","",IF(útoky!F12="","",útoky!F12))</f>
        <v/>
      </c>
      <c r="D12" s="56" t="str">
        <f>IF(B12="","",IF(útoky!H12="","",útoky!H12))</f>
        <v/>
      </c>
      <c r="E12" s="39" t="str">
        <f>IF(B12="","",'4x100'!F12)</f>
        <v/>
      </c>
      <c r="F12" s="56" t="str">
        <f>IF(B12="","",'4x100'!H12:H13)</f>
        <v/>
      </c>
      <c r="G12" s="55" t="str">
        <f>IF(B12="","",INDEX('stovky družstva'!K$5:K$44,Družstva!A12+3*(A12-A$4),1))</f>
        <v/>
      </c>
      <c r="H12" s="56" t="str">
        <f>IF(B12="","",INDEX('stovky družstva'!L$5:L$44,Družstva!A12+3*(A12-A$4),1))</f>
        <v/>
      </c>
      <c r="I12" s="63" t="str">
        <f t="shared" ref="I12" si="3">IF(B12="","",IF((D12+F12+H12)=0,"",H12+F12+D12))</f>
        <v/>
      </c>
      <c r="J12" s="65" t="str">
        <f>IF(B12="","",IF((D12+F12+H12)=0,"",Výpočty!J12))</f>
        <v/>
      </c>
    </row>
    <row r="13" spans="1:10" ht="15.75" thickBot="1">
      <c r="A13" s="74"/>
      <c r="B13" s="75"/>
      <c r="C13" s="40" t="str">
        <f>IF(B12="","",IF(útoky!F13="","",útoky!F13))</f>
        <v/>
      </c>
      <c r="D13" s="58"/>
      <c r="E13" s="40" t="str">
        <f>IF(B12="","",'4x100'!F13)</f>
        <v/>
      </c>
      <c r="F13" s="58"/>
      <c r="G13" s="57"/>
      <c r="H13" s="58"/>
      <c r="I13" s="64"/>
      <c r="J13" s="66"/>
    </row>
    <row r="14" spans="1:10">
      <c r="A14" s="84" t="str">
        <f>IF(B14="","",MAX(A$4:A13)+1)</f>
        <v/>
      </c>
      <c r="B14" s="85"/>
      <c r="C14" s="38" t="str">
        <f>IF(B14="","",IF(útoky!F14="","",útoky!F14))</f>
        <v/>
      </c>
      <c r="D14" s="60" t="str">
        <f>IF(B14="","",IF(útoky!H14="","",útoky!H14))</f>
        <v/>
      </c>
      <c r="E14" s="38" t="str">
        <f>IF(B14="","",'4x100'!F14)</f>
        <v/>
      </c>
      <c r="F14" s="60" t="str">
        <f>IF(B14="","",'4x100'!H14:H15)</f>
        <v/>
      </c>
      <c r="G14" s="59" t="str">
        <f>IF(B14="","",INDEX('stovky družstva'!K$5:K$44,Družstva!A14+3*(A14-A$4),1))</f>
        <v/>
      </c>
      <c r="H14" s="60" t="str">
        <f>IF(B14="","",INDEX('stovky družstva'!L$5:L$44,Družstva!A14+3*(A14-A$4),1))</f>
        <v/>
      </c>
      <c r="I14" s="70" t="str">
        <f t="shared" ref="I14" si="4">IF(B14="","",IF((D14+F14+H14)=0,"",H14+F14+D14))</f>
        <v/>
      </c>
      <c r="J14" s="71" t="str">
        <f>IF(B14="","",IF((D14+F14+H14)=0,"",Výpočty!J14))</f>
        <v/>
      </c>
    </row>
    <row r="15" spans="1:10">
      <c r="A15" s="72"/>
      <c r="B15" s="73"/>
      <c r="C15" s="39" t="str">
        <f>IF(B14="","",IF(útoky!F15="","",útoky!F15))</f>
        <v/>
      </c>
      <c r="D15" s="56"/>
      <c r="E15" s="39" t="str">
        <f>IF(B14="","",'4x100'!F15)</f>
        <v/>
      </c>
      <c r="F15" s="56"/>
      <c r="G15" s="55"/>
      <c r="H15" s="56"/>
      <c r="I15" s="63"/>
      <c r="J15" s="65"/>
    </row>
    <row r="16" spans="1:10">
      <c r="A16" s="72" t="str">
        <f>IF(B16="","",MAX(A$4:A15)+1)</f>
        <v/>
      </c>
      <c r="B16" s="73"/>
      <c r="C16" s="39" t="str">
        <f>IF(B16="","",IF(útoky!F16="","",útoky!F16))</f>
        <v/>
      </c>
      <c r="D16" s="56" t="str">
        <f>IF(B16="","",IF(útoky!H16="","",útoky!H16))</f>
        <v/>
      </c>
      <c r="E16" s="39" t="str">
        <f>IF(B16="","",'4x100'!F16)</f>
        <v/>
      </c>
      <c r="F16" s="56" t="str">
        <f>IF(B16="","",'4x100'!H16:H17)</f>
        <v/>
      </c>
      <c r="G16" s="55" t="str">
        <f>IF(B16="","",INDEX('stovky družstva'!K$5:K$44,Družstva!A16+3*(A16-A$4),1))</f>
        <v/>
      </c>
      <c r="H16" s="56" t="str">
        <f>IF(B16="","",INDEX('stovky družstva'!L$5:L$44,Družstva!A16+3*(A16-A$4),1))</f>
        <v/>
      </c>
      <c r="I16" s="63" t="str">
        <f t="shared" ref="I16" si="5">IF(B16="","",IF((D16+F16+H16)=0,"",H16+F16+D16))</f>
        <v/>
      </c>
      <c r="J16" s="65" t="str">
        <f>IF(B16="","",IF((D16+F16+H16)=0,"",Výpočty!J16))</f>
        <v/>
      </c>
    </row>
    <row r="17" spans="1:10">
      <c r="A17" s="72"/>
      <c r="B17" s="73"/>
      <c r="C17" s="39" t="str">
        <f>IF(B16="","",IF(útoky!F17="","",útoky!F17))</f>
        <v/>
      </c>
      <c r="D17" s="56"/>
      <c r="E17" s="39" t="str">
        <f>IF(B16="","",'4x100'!F17)</f>
        <v/>
      </c>
      <c r="F17" s="56"/>
      <c r="G17" s="55"/>
      <c r="H17" s="56"/>
      <c r="I17" s="63"/>
      <c r="J17" s="65"/>
    </row>
    <row r="18" spans="1:10">
      <c r="A18" s="72" t="str">
        <f>IF(B18="","",MAX(A$4:A17)+1)</f>
        <v/>
      </c>
      <c r="B18" s="73"/>
      <c r="C18" s="39" t="str">
        <f>IF(B18="","",IF(útoky!F18="","",útoky!F18))</f>
        <v/>
      </c>
      <c r="D18" s="56" t="str">
        <f>IF(B18="","",IF(útoky!H18="","",útoky!H18))</f>
        <v/>
      </c>
      <c r="E18" s="39" t="str">
        <f>IF(B18="","",'4x100'!F18)</f>
        <v/>
      </c>
      <c r="F18" s="56" t="str">
        <f>IF(B18="","",'4x100'!H18:H19)</f>
        <v/>
      </c>
      <c r="G18" s="55" t="str">
        <f>IF(B18="","",INDEX('stovky družstva'!K$5:K$44,Družstva!A18+3*(A18-A$4),1))</f>
        <v/>
      </c>
      <c r="H18" s="56" t="str">
        <f>IF(B18="","",INDEX('stovky družstva'!L$5:L$44,Družstva!A18+3*(A18-A$4),1))</f>
        <v/>
      </c>
      <c r="I18" s="63" t="str">
        <f t="shared" ref="I18" si="6">IF(B18="","",IF((D18+F18+H18)=0,"",H18+F18+D18))</f>
        <v/>
      </c>
      <c r="J18" s="65" t="str">
        <f>IF(B18="","",IF((D18+F18+H18)=0,"",Výpočty!J18))</f>
        <v/>
      </c>
    </row>
    <row r="19" spans="1:10">
      <c r="A19" s="72"/>
      <c r="B19" s="73"/>
      <c r="C19" s="39" t="str">
        <f>IF(B18="","",IF(útoky!F19="","",útoky!F19))</f>
        <v/>
      </c>
      <c r="D19" s="56"/>
      <c r="E19" s="39" t="str">
        <f>IF(B18="","",'4x100'!F19)</f>
        <v/>
      </c>
      <c r="F19" s="56"/>
      <c r="G19" s="55"/>
      <c r="H19" s="56"/>
      <c r="I19" s="63"/>
      <c r="J19" s="65"/>
    </row>
    <row r="20" spans="1:10">
      <c r="A20" s="72" t="str">
        <f>IF(B20="","",MAX(A$4:A19)+1)</f>
        <v/>
      </c>
      <c r="B20" s="73"/>
      <c r="C20" s="39" t="str">
        <f>IF(B20="","",IF(útoky!F20="","",útoky!F20))</f>
        <v/>
      </c>
      <c r="D20" s="56" t="str">
        <f>IF(B20="","",IF(útoky!H20="","",útoky!H20))</f>
        <v/>
      </c>
      <c r="E20" s="39" t="str">
        <f>IF(B20="","",'4x100'!F20)</f>
        <v/>
      </c>
      <c r="F20" s="56" t="str">
        <f>IF(B20="","",'4x100'!H20:H21)</f>
        <v/>
      </c>
      <c r="G20" s="55" t="str">
        <f>IF(B20="","",INDEX('stovky družstva'!K$5:K$44,Družstva!A20+3*(A20-A$4),1))</f>
        <v/>
      </c>
      <c r="H20" s="56" t="str">
        <f>IF(B20="","",INDEX('stovky družstva'!L$5:L$44,Družstva!A20+3*(A20-A$4),1))</f>
        <v/>
      </c>
      <c r="I20" s="63" t="str">
        <f t="shared" ref="I20" si="7">IF(B20="","",IF((D20+F20+H20)=0,"",H20+F20+D20))</f>
        <v/>
      </c>
      <c r="J20" s="65" t="str">
        <f>IF(B20="","",IF((D20+F20+H20)=0,"",Výpočty!J20))</f>
        <v/>
      </c>
    </row>
    <row r="21" spans="1:10">
      <c r="A21" s="72"/>
      <c r="B21" s="73"/>
      <c r="C21" s="39" t="str">
        <f>IF(B20="","",IF(útoky!F21="","",útoky!F21))</f>
        <v/>
      </c>
      <c r="D21" s="56"/>
      <c r="E21" s="39" t="str">
        <f>IF(B20="","",'4x100'!F21)</f>
        <v/>
      </c>
      <c r="F21" s="56"/>
      <c r="G21" s="55"/>
      <c r="H21" s="56"/>
      <c r="I21" s="63"/>
      <c r="J21" s="65"/>
    </row>
    <row r="22" spans="1:10">
      <c r="A22" s="72" t="str">
        <f>IF(B22="","",MAX(A$4:A21)+1)</f>
        <v/>
      </c>
      <c r="B22" s="73"/>
      <c r="C22" s="39" t="str">
        <f>IF(B22="","",IF(útoky!F22="","",útoky!F22))</f>
        <v/>
      </c>
      <c r="D22" s="56" t="str">
        <f>IF(B22="","",IF(útoky!H22="","",útoky!H22))</f>
        <v/>
      </c>
      <c r="E22" s="39" t="str">
        <f>IF(B22="","",'4x100'!F22)</f>
        <v/>
      </c>
      <c r="F22" s="56" t="str">
        <f>IF(B22="","",'4x100'!H22:H23)</f>
        <v/>
      </c>
      <c r="G22" s="55" t="str">
        <f>IF(B22="","",INDEX('stovky družstva'!K$5:K$44,Družstva!A22+3*(A22-A$4),1))</f>
        <v/>
      </c>
      <c r="H22" s="56" t="str">
        <f>IF(B22="","",INDEX('stovky družstva'!L$5:L$44,Družstva!A22+3*(A22-A$4),1))</f>
        <v/>
      </c>
      <c r="I22" s="63" t="str">
        <f t="shared" ref="I22" si="8">IF(B22="","",IF((D22+F22+H22)=0,"",H22+F22+D22))</f>
        <v/>
      </c>
      <c r="J22" s="65" t="str">
        <f>IF(B22="","",IF((D22+F22+H22)=0,"",Výpočty!J22))</f>
        <v/>
      </c>
    </row>
    <row r="23" spans="1:10" ht="15.75" thickBot="1">
      <c r="A23" s="74"/>
      <c r="B23" s="75"/>
      <c r="C23" s="40" t="str">
        <f>IF(B22="","",IF(útoky!F23="","",útoky!F23))</f>
        <v/>
      </c>
      <c r="D23" s="58"/>
      <c r="E23" s="40" t="str">
        <f>IF(B22="","",'4x100'!F23)</f>
        <v/>
      </c>
      <c r="F23" s="58"/>
      <c r="G23" s="57"/>
      <c r="H23" s="58"/>
      <c r="I23" s="64"/>
      <c r="J23" s="66"/>
    </row>
    <row r="25" spans="1:10" ht="15.75" thickBot="1"/>
    <row r="26" spans="1:10" ht="30.75" customHeight="1">
      <c r="A26" s="86" t="s">
        <v>0</v>
      </c>
      <c r="B26" s="1" t="s">
        <v>59</v>
      </c>
      <c r="C26" s="89" t="s">
        <v>2</v>
      </c>
      <c r="D26" s="90"/>
      <c r="E26" s="89" t="s">
        <v>3</v>
      </c>
      <c r="F26" s="62"/>
      <c r="G26" s="61" t="s">
        <v>4</v>
      </c>
      <c r="H26" s="62"/>
      <c r="I26" s="76" t="s">
        <v>5</v>
      </c>
      <c r="J26" s="79" t="s">
        <v>6</v>
      </c>
    </row>
    <row r="27" spans="1:10">
      <c r="A27" s="87"/>
      <c r="B27" s="81" t="s">
        <v>7</v>
      </c>
      <c r="C27" s="2" t="s">
        <v>8</v>
      </c>
      <c r="D27" s="83" t="s">
        <v>9</v>
      </c>
      <c r="E27" s="2" t="s">
        <v>8</v>
      </c>
      <c r="F27" s="83" t="s">
        <v>9</v>
      </c>
      <c r="G27" s="3" t="s">
        <v>10</v>
      </c>
      <c r="H27" s="83" t="s">
        <v>9</v>
      </c>
      <c r="I27" s="77"/>
      <c r="J27" s="80"/>
    </row>
    <row r="28" spans="1:10" ht="15.75" thickBot="1">
      <c r="A28" s="88"/>
      <c r="B28" s="82"/>
      <c r="C28" s="4" t="s">
        <v>11</v>
      </c>
      <c r="D28" s="83"/>
      <c r="E28" s="4" t="s">
        <v>11</v>
      </c>
      <c r="F28" s="83"/>
      <c r="G28" s="4" t="s">
        <v>12</v>
      </c>
      <c r="H28" s="83"/>
      <c r="I28" s="78"/>
      <c r="J28" s="80"/>
    </row>
    <row r="29" spans="1:10">
      <c r="A29" s="84">
        <f>IF(B29="","",1)</f>
        <v>1</v>
      </c>
      <c r="B29" s="85" t="s">
        <v>46</v>
      </c>
      <c r="C29" s="38">
        <f>IF(B29="","",IF(útoky!F29="","",útoky!F29))</f>
        <v>25.95</v>
      </c>
      <c r="D29" s="60">
        <f>IF(B29="","",IF(útoky!H29="","",útoky!H29))</f>
        <v>1</v>
      </c>
      <c r="E29" s="38">
        <f>IF(B29="","",'4x100'!F29)</f>
        <v>65.430000000000007</v>
      </c>
      <c r="F29" s="60">
        <f>IF(B29="","",'4x100'!H29:H30)</f>
        <v>1</v>
      </c>
      <c r="G29" s="59">
        <f>IF(B29="","",IF(ISERROR(INDEX('stovky družstva'!K$51:K$90,Družstva!A29,1)),"",INDEX('stovky družstva'!K$51:K$90,Družstva!A29,1)))</f>
        <v>100.33</v>
      </c>
      <c r="H29" s="60">
        <f>IF(B29="","",IF(ISERROR(INDEX('stovky družstva'!L$51:L$90,Družstva!A29,1)),1,INDEX('stovky družstva'!L$51:L$90,Družstva!A29,1)))</f>
        <v>1</v>
      </c>
      <c r="I29" s="70">
        <f>IF(B29="","",IF((D29+F29+H29)=0,"",H29+F29+D29))</f>
        <v>3</v>
      </c>
      <c r="J29" s="71">
        <f>IF(B29="","",IF((D29+F29+H29)=0,"",Výpočty!J29))</f>
        <v>1</v>
      </c>
    </row>
    <row r="30" spans="1:10">
      <c r="A30" s="72"/>
      <c r="B30" s="73"/>
      <c r="C30" s="39">
        <f>IF(B29="","",IF(útoky!F30="","",útoky!F30))</f>
        <v>28.97</v>
      </c>
      <c r="D30" s="56"/>
      <c r="E30" s="39">
        <f>IF(B29="","",'4x100'!F30)</f>
        <v>71.180000000000007</v>
      </c>
      <c r="F30" s="56"/>
      <c r="G30" s="55"/>
      <c r="H30" s="56"/>
      <c r="I30" s="63"/>
      <c r="J30" s="65"/>
    </row>
    <row r="31" spans="1:10">
      <c r="A31" s="72">
        <f>IF(B31="","",MAX(A$29:A30)+1)</f>
        <v>2</v>
      </c>
      <c r="B31" s="73" t="s">
        <v>45</v>
      </c>
      <c r="C31" s="39">
        <f>IF(B31="","",IF(útoky!F31="","",útoky!F31))</f>
        <v>34.659999999999997</v>
      </c>
      <c r="D31" s="56">
        <f>IF(B31="","",IF(útoky!H31="","",útoky!H31))</f>
        <v>2</v>
      </c>
      <c r="E31" s="39">
        <f>IF(B31="","",'4x100'!F31)</f>
        <v>76.959999999999994</v>
      </c>
      <c r="F31" s="56">
        <f>IF(B31="","",'4x100'!H31:H32)</f>
        <v>2</v>
      </c>
      <c r="G31" s="55">
        <f>IF(B31="","",INDEX('stovky družstva'!K$51:K$90,Družstva!A31+3*(A31-A$4),1))</f>
        <v>115.18</v>
      </c>
      <c r="H31" s="56">
        <f>IF(B31="","",INDEX('stovky družstva'!L$51:L$90,Družstva!A31+3*(A31-A$4),1))</f>
        <v>2</v>
      </c>
      <c r="I31" s="63">
        <f t="shared" ref="I31" si="9">IF(B31="","",IF((D31+F31+H31)=0,"",H31+F31+D31))</f>
        <v>6</v>
      </c>
      <c r="J31" s="65">
        <f>IF(B31="","",IF((D31+F31+H31)=0,"",Výpočty!J31))</f>
        <v>2</v>
      </c>
    </row>
    <row r="32" spans="1:10">
      <c r="A32" s="72"/>
      <c r="B32" s="73"/>
      <c r="C32" s="39">
        <f>IF(B31="","",IF(útoky!F32="","",útoky!F32))</f>
        <v>999</v>
      </c>
      <c r="D32" s="56"/>
      <c r="E32" s="39">
        <f>IF(B31="","",'4x100'!F32)</f>
        <v>76.760000000000005</v>
      </c>
      <c r="F32" s="56"/>
      <c r="G32" s="55"/>
      <c r="H32" s="56"/>
      <c r="I32" s="63"/>
      <c r="J32" s="65"/>
    </row>
    <row r="33" spans="1:14">
      <c r="A33" s="72" t="str">
        <f>IF(B33="","",MAX(A$29:A32)+1)</f>
        <v/>
      </c>
      <c r="B33" s="73"/>
      <c r="C33" s="39" t="str">
        <f>IF(B33="","",IF(útoky!F33="","",útoky!F33))</f>
        <v/>
      </c>
      <c r="D33" s="56" t="str">
        <f>IF(B33="","",IF(útoky!H33="","",útoky!H33))</f>
        <v/>
      </c>
      <c r="E33" s="39" t="str">
        <f>IF(B33="","",'4x100'!F33)</f>
        <v/>
      </c>
      <c r="F33" s="56" t="str">
        <f>IF(B33="","",'4x100'!H33:H34)</f>
        <v/>
      </c>
      <c r="G33" s="55" t="str">
        <f>IF(B33="","",INDEX('stovky družstva'!K$51:K$90,Družstva!A33+3*(A33-A$4),1))</f>
        <v/>
      </c>
      <c r="H33" s="56" t="str">
        <f>IF(B33="","",INDEX('stovky družstva'!L$51:L$90,Družstva!A33+3*(A33-A$4),1))</f>
        <v/>
      </c>
      <c r="I33" s="63" t="str">
        <f t="shared" ref="I33" si="10">IF(B33="","",IF((D33+F33+H33)=0,"",H33+F33+D33))</f>
        <v/>
      </c>
      <c r="J33" s="65" t="str">
        <f>IF(B33="","",IF((D33+F33+H33)=0,"",Výpočty!J33))</f>
        <v/>
      </c>
    </row>
    <row r="34" spans="1:14">
      <c r="A34" s="72"/>
      <c r="B34" s="73"/>
      <c r="C34" s="39" t="str">
        <f>IF(B33="","",IF(útoky!F34="","",útoky!F34))</f>
        <v/>
      </c>
      <c r="D34" s="56"/>
      <c r="E34" s="39" t="str">
        <f>IF(B33="","",'4x100'!F34)</f>
        <v/>
      </c>
      <c r="F34" s="56"/>
      <c r="G34" s="55"/>
      <c r="H34" s="56"/>
      <c r="I34" s="63"/>
      <c r="J34" s="65"/>
    </row>
    <row r="35" spans="1:14">
      <c r="A35" s="72" t="str">
        <f>IF(B35="","",MAX(A$29:A34)+1)</f>
        <v/>
      </c>
      <c r="B35" s="73"/>
      <c r="C35" s="39" t="str">
        <f>IF(B35="","",IF(útoky!F35="","",útoky!F35))</f>
        <v/>
      </c>
      <c r="D35" s="56" t="str">
        <f>IF(B35="","",IF(útoky!H35="","",útoky!H35))</f>
        <v/>
      </c>
      <c r="E35" s="39" t="str">
        <f>IF(B35="","",'4x100'!F35)</f>
        <v/>
      </c>
      <c r="F35" s="56" t="str">
        <f>IF(B35="","",'4x100'!H35:H36)</f>
        <v/>
      </c>
      <c r="G35" s="55" t="str">
        <f>IF(B35="","",INDEX('stovky družstva'!K$51:K$90,Družstva!A35+3*(A35-A$4),1))</f>
        <v/>
      </c>
      <c r="H35" s="56" t="str">
        <f>IF(B35="","",INDEX('stovky družstva'!L$51:L$90,Družstva!A35+3*(A35-A$4),1))</f>
        <v/>
      </c>
      <c r="I35" s="63" t="str">
        <f t="shared" ref="I35" si="11">IF(B35="","",IF((D35+F35+H35)=0,"",H35+F35+D35))</f>
        <v/>
      </c>
      <c r="J35" s="65" t="str">
        <f>IF(B35="","",IF((D35+F35+H35)=0,"",Výpočty!J35))</f>
        <v/>
      </c>
    </row>
    <row r="36" spans="1:14">
      <c r="A36" s="72"/>
      <c r="B36" s="73"/>
      <c r="C36" s="39" t="str">
        <f>IF(B35="","",IF(útoky!F36="","",útoky!F36))</f>
        <v/>
      </c>
      <c r="D36" s="56"/>
      <c r="E36" s="39" t="str">
        <f>IF(B35="","",'4x100'!F36)</f>
        <v/>
      </c>
      <c r="F36" s="56"/>
      <c r="G36" s="55"/>
      <c r="H36" s="56"/>
      <c r="I36" s="63"/>
      <c r="J36" s="65"/>
    </row>
    <row r="37" spans="1:14">
      <c r="A37" s="72" t="str">
        <f>IF(B37="","",MAX(A$29:A36)+1)</f>
        <v/>
      </c>
      <c r="B37" s="73"/>
      <c r="C37" s="39" t="str">
        <f>IF(B37="","",IF(útoky!F37="","",útoky!F37))</f>
        <v/>
      </c>
      <c r="D37" s="56" t="str">
        <f>IF(B37="","",IF(útoky!H37="","",útoky!H37))</f>
        <v/>
      </c>
      <c r="E37" s="39" t="str">
        <f>IF(B37="","",'4x100'!F37)</f>
        <v/>
      </c>
      <c r="F37" s="56" t="str">
        <f>IF(B37="","",'4x100'!H37:H38)</f>
        <v/>
      </c>
      <c r="G37" s="55" t="str">
        <f>IF(B37="","",INDEX('stovky družstva'!K$51:K$90,Družstva!A37+3*(A37-A$4),1))</f>
        <v/>
      </c>
      <c r="H37" s="56" t="str">
        <f>IF(B37="","",INDEX('stovky družstva'!L$51:L$90,Družstva!A37+3*(A37-A$4),1))</f>
        <v/>
      </c>
      <c r="I37" s="63" t="str">
        <f t="shared" ref="I37" si="12">IF(B37="","",IF((D37+F37+H37)=0,"",H37+F37+D37))</f>
        <v/>
      </c>
      <c r="J37" s="65" t="str">
        <f>IF(B37="","",IF((D37+F37+H37)=0,"",Výpočty!J37))</f>
        <v/>
      </c>
    </row>
    <row r="38" spans="1:14" ht="15.75" thickBot="1">
      <c r="A38" s="74"/>
      <c r="B38" s="75"/>
      <c r="C38" s="40" t="str">
        <f>IF(B37="","",IF(útoky!F38="","",útoky!F38))</f>
        <v/>
      </c>
      <c r="D38" s="58"/>
      <c r="E38" s="40" t="str">
        <f>IF(B37="","",'4x100'!F38)</f>
        <v/>
      </c>
      <c r="F38" s="58"/>
      <c r="G38" s="57"/>
      <c r="H38" s="58"/>
      <c r="I38" s="64"/>
      <c r="J38" s="66"/>
    </row>
    <row r="39" spans="1:14">
      <c r="A39" s="84" t="str">
        <f>IF(B39="","",MAX(A$29:A38)+1)</f>
        <v/>
      </c>
      <c r="B39" s="85"/>
      <c r="C39" s="38" t="str">
        <f>IF(B39="","",IF(útoky!F39="","",útoky!F39))</f>
        <v/>
      </c>
      <c r="D39" s="60" t="str">
        <f>IF(B39="","",IF(útoky!H39="","",útoky!H39))</f>
        <v/>
      </c>
      <c r="E39" s="38" t="str">
        <f>IF(B39="","",'4x100'!F39)</f>
        <v/>
      </c>
      <c r="F39" s="60" t="str">
        <f>IF(B39="","",'4x100'!H39:H40)</f>
        <v/>
      </c>
      <c r="G39" s="59" t="str">
        <f>IF(B39="","",INDEX('stovky družstva'!K$51:K$90,Družstva!A39+3*(A39-A$4),1))</f>
        <v/>
      </c>
      <c r="H39" s="60" t="str">
        <f>IF(B39="","",INDEX('stovky družstva'!L$51:L$90,Družstva!A39+3*(A39-A$4),1))</f>
        <v/>
      </c>
      <c r="I39" s="70" t="str">
        <f t="shared" ref="I39" si="13">IF(B39="","",IF((D39+F39+H39)=0,"",H39+F39+D39))</f>
        <v/>
      </c>
      <c r="J39" s="71" t="str">
        <f>IF(B39="","",IF((D39+F39+H39)=0,"",Výpočty!J39))</f>
        <v/>
      </c>
    </row>
    <row r="40" spans="1:14">
      <c r="A40" s="72"/>
      <c r="B40" s="73"/>
      <c r="C40" s="39" t="str">
        <f>IF(B39="","",IF(útoky!F40="","",útoky!F40))</f>
        <v/>
      </c>
      <c r="D40" s="56"/>
      <c r="E40" s="39" t="str">
        <f>IF(B39="","",'4x100'!F40)</f>
        <v/>
      </c>
      <c r="F40" s="56"/>
      <c r="G40" s="55"/>
      <c r="H40" s="56"/>
      <c r="I40" s="63"/>
      <c r="J40" s="65"/>
    </row>
    <row r="41" spans="1:14">
      <c r="A41" s="72" t="str">
        <f>IF(B41="","",MAX(A$29:A40)+1)</f>
        <v/>
      </c>
      <c r="B41" s="73"/>
      <c r="C41" s="39" t="str">
        <f>IF(B41="","",IF(útoky!F41="","",útoky!F41))</f>
        <v/>
      </c>
      <c r="D41" s="56" t="str">
        <f>IF(B41="","",IF(útoky!H41="","",útoky!H41))</f>
        <v/>
      </c>
      <c r="E41" s="39" t="str">
        <f>IF(B41="","",'4x100'!F41)</f>
        <v/>
      </c>
      <c r="F41" s="56" t="str">
        <f>IF(B41="","",'4x100'!H41:H42)</f>
        <v/>
      </c>
      <c r="G41" s="55" t="str">
        <f>IF(B41="","",INDEX('stovky družstva'!K$51:K$90,Družstva!A41+3*(A41-A$4),1))</f>
        <v/>
      </c>
      <c r="H41" s="56" t="str">
        <f>IF(B41="","",INDEX('stovky družstva'!L$51:L$90,Družstva!A41+3*(A41-A$4),1))</f>
        <v/>
      </c>
      <c r="I41" s="63" t="str">
        <f t="shared" ref="I41" si="14">IF(B41="","",IF((D41+F41+H41)=0,"",H41+F41+D41))</f>
        <v/>
      </c>
      <c r="J41" s="65" t="str">
        <f>IF(B41="","",IF((D41+F41+H41)=0,"",Výpočty!J41))</f>
        <v/>
      </c>
    </row>
    <row r="42" spans="1:14">
      <c r="A42" s="72"/>
      <c r="B42" s="73"/>
      <c r="C42" s="39" t="str">
        <f>IF(B41="","",IF(útoky!F42="","",útoky!F42))</f>
        <v/>
      </c>
      <c r="D42" s="56"/>
      <c r="E42" s="39" t="str">
        <f>IF(B41="","",'4x100'!F42)</f>
        <v/>
      </c>
      <c r="F42" s="56"/>
      <c r="G42" s="55"/>
      <c r="H42" s="56"/>
      <c r="I42" s="63"/>
      <c r="J42" s="65"/>
    </row>
    <row r="43" spans="1:14">
      <c r="A43" s="72" t="str">
        <f>IF(B43="","",MAX(A$29:A42)+1)</f>
        <v/>
      </c>
      <c r="B43" s="73"/>
      <c r="C43" s="39" t="str">
        <f>IF(B43="","",IF(útoky!F43="","",útoky!F43))</f>
        <v/>
      </c>
      <c r="D43" s="56" t="str">
        <f>IF(B43="","",IF(útoky!H43="","",útoky!H43))</f>
        <v/>
      </c>
      <c r="E43" s="39" t="str">
        <f>IF(B43="","",'4x100'!F43)</f>
        <v/>
      </c>
      <c r="F43" s="56" t="str">
        <f>IF(B43="","",'4x100'!H43:H44)</f>
        <v/>
      </c>
      <c r="G43" s="55" t="str">
        <f>IF(B43="","",INDEX('stovky družstva'!K$51:K$90,Družstva!A43+3*(A43-A$4),1))</f>
        <v/>
      </c>
      <c r="H43" s="56" t="str">
        <f>IF(B43="","",INDEX('stovky družstva'!L$51:L$90,Družstva!A43+3*(A43-A$4),1))</f>
        <v/>
      </c>
      <c r="I43" s="63" t="str">
        <f t="shared" ref="I43" si="15">IF(B43="","",IF((D43+F43+H43)=0,"",H43+F43+D43))</f>
        <v/>
      </c>
      <c r="J43" s="65" t="str">
        <f>IF(B43="","",IF((D43+F43+H43)=0,"",Výpočty!J43))</f>
        <v/>
      </c>
    </row>
    <row r="44" spans="1:14" ht="15" customHeight="1">
      <c r="A44" s="72"/>
      <c r="B44" s="73"/>
      <c r="C44" s="39" t="str">
        <f>IF(B43="","",IF(útoky!F44="","",útoky!F44))</f>
        <v/>
      </c>
      <c r="D44" s="56"/>
      <c r="E44" s="39" t="str">
        <f>IF(B43="","",'4x100'!F44)</f>
        <v/>
      </c>
      <c r="F44" s="56"/>
      <c r="G44" s="55"/>
      <c r="H44" s="56"/>
      <c r="I44" s="63"/>
      <c r="J44" s="65"/>
      <c r="N44" s="43"/>
    </row>
    <row r="45" spans="1:14">
      <c r="A45" s="72" t="str">
        <f>IF(B45="","",MAX(A$29:A44)+1)</f>
        <v/>
      </c>
      <c r="B45" s="73"/>
      <c r="C45" s="39" t="str">
        <f>IF(B45="","",IF(útoky!F45="","",útoky!F45))</f>
        <v/>
      </c>
      <c r="D45" s="56" t="str">
        <f>IF(B45="","",IF(útoky!H45="","",útoky!H45))</f>
        <v/>
      </c>
      <c r="E45" s="39" t="str">
        <f>IF(B45="","",'4x100'!F45)</f>
        <v/>
      </c>
      <c r="F45" s="56" t="str">
        <f>IF(B45="","",'4x100'!H45:H46)</f>
        <v/>
      </c>
      <c r="G45" s="55" t="str">
        <f>IF(B45="","",INDEX('stovky družstva'!K$51:K$90,Družstva!A45+3*(A45-A$4),1))</f>
        <v/>
      </c>
      <c r="H45" s="56" t="str">
        <f>IF(B45="","",INDEX('stovky družstva'!L$51:L$90,Družstva!A45+3*(A45-A$4),1))</f>
        <v/>
      </c>
      <c r="I45" s="63" t="str">
        <f t="shared" ref="I45" si="16">IF(B45="","",IF((D45+F45+H45)=0,"",H45+F45+D45))</f>
        <v/>
      </c>
      <c r="J45" s="65" t="str">
        <f>IF(B45="","",IF((D45+F45+H45)=0,"",Výpočty!J45))</f>
        <v/>
      </c>
    </row>
    <row r="46" spans="1:14">
      <c r="A46" s="72"/>
      <c r="B46" s="73"/>
      <c r="C46" s="39" t="str">
        <f>IF(B45="","",IF(útoky!F46="","",útoky!F46))</f>
        <v/>
      </c>
      <c r="D46" s="56"/>
      <c r="E46" s="39" t="str">
        <f>IF(B45="","",'4x100'!F46)</f>
        <v/>
      </c>
      <c r="F46" s="56"/>
      <c r="G46" s="55"/>
      <c r="H46" s="56"/>
      <c r="I46" s="63"/>
      <c r="J46" s="65"/>
    </row>
    <row r="47" spans="1:14">
      <c r="A47" s="72" t="str">
        <f>IF(B47="","",MAX(A$29:A46)+1)</f>
        <v/>
      </c>
      <c r="B47" s="73"/>
      <c r="C47" s="39" t="str">
        <f>IF(B47="","",IF(útoky!F47="","",útoky!F47))</f>
        <v/>
      </c>
      <c r="D47" s="56" t="str">
        <f>IF(B47="","",IF(útoky!H47="","",útoky!H47))</f>
        <v/>
      </c>
      <c r="E47" s="39" t="str">
        <f>IF(B47="","",'4x100'!F47)</f>
        <v/>
      </c>
      <c r="F47" s="56" t="str">
        <f>IF(B47="","",'4x100'!H47:H48)</f>
        <v/>
      </c>
      <c r="G47" s="55" t="str">
        <f>IF(B47="","",INDEX('stovky družstva'!K$51:K$90,Družstva!A47+3*(A47-A$4),1))</f>
        <v/>
      </c>
      <c r="H47" s="56" t="str">
        <f>IF(B47="","",INDEX('stovky družstva'!L$51:L$90,Družstva!A47+3*(A47-A$4),1))</f>
        <v/>
      </c>
      <c r="I47" s="63" t="str">
        <f t="shared" ref="I47" si="17">IF(B47="","",IF((D47+F47+H47)=0,"",H47+F47+D47))</f>
        <v/>
      </c>
      <c r="J47" s="65" t="str">
        <f>IF(B47="","",IF((D47+F47+H47)=0,"",Výpočty!J47))</f>
        <v/>
      </c>
    </row>
    <row r="48" spans="1:14" ht="15.75" thickBot="1">
      <c r="A48" s="74"/>
      <c r="B48" s="75"/>
      <c r="C48" s="40" t="str">
        <f>IF(B47="","",IF(útoky!F48="","",útoky!F48))</f>
        <v/>
      </c>
      <c r="D48" s="58"/>
      <c r="E48" s="40" t="str">
        <f>IF(B47="","",'4x100'!F48)</f>
        <v/>
      </c>
      <c r="F48" s="58"/>
      <c r="G48" s="57"/>
      <c r="H48" s="58"/>
      <c r="I48" s="64"/>
      <c r="J48" s="66"/>
    </row>
    <row r="50" spans="1:10" ht="15.75" thickBot="1"/>
    <row r="51" spans="1:10" ht="30.75" customHeight="1">
      <c r="A51" s="86" t="s">
        <v>0</v>
      </c>
      <c r="B51" s="1" t="s">
        <v>48</v>
      </c>
      <c r="C51" s="89" t="s">
        <v>2</v>
      </c>
      <c r="D51" s="90"/>
      <c r="E51" s="89" t="s">
        <v>3</v>
      </c>
      <c r="F51" s="62"/>
      <c r="G51" s="61" t="s">
        <v>4</v>
      </c>
      <c r="H51" s="62"/>
      <c r="I51" s="76" t="s">
        <v>5</v>
      </c>
      <c r="J51" s="79" t="s">
        <v>6</v>
      </c>
    </row>
    <row r="52" spans="1:10">
      <c r="A52" s="87"/>
      <c r="B52" s="81" t="s">
        <v>7</v>
      </c>
      <c r="C52" s="2" t="s">
        <v>8</v>
      </c>
      <c r="D52" s="83" t="s">
        <v>9</v>
      </c>
      <c r="E52" s="2" t="s">
        <v>8</v>
      </c>
      <c r="F52" s="83" t="s">
        <v>9</v>
      </c>
      <c r="G52" s="3" t="s">
        <v>10</v>
      </c>
      <c r="H52" s="83" t="s">
        <v>9</v>
      </c>
      <c r="I52" s="77"/>
      <c r="J52" s="80"/>
    </row>
    <row r="53" spans="1:10" ht="15.75" thickBot="1">
      <c r="A53" s="88"/>
      <c r="B53" s="82"/>
      <c r="C53" s="4" t="s">
        <v>11</v>
      </c>
      <c r="D53" s="83"/>
      <c r="E53" s="4" t="s">
        <v>11</v>
      </c>
      <c r="F53" s="83"/>
      <c r="G53" s="4" t="s">
        <v>12</v>
      </c>
      <c r="H53" s="83"/>
      <c r="I53" s="78"/>
      <c r="J53" s="80"/>
    </row>
    <row r="54" spans="1:10">
      <c r="A54" s="84" t="str">
        <f>IF(B54="","",1)</f>
        <v/>
      </c>
      <c r="B54" s="85"/>
      <c r="C54" s="23" t="str">
        <f>IF(B54="","",IF(útoky!F54="","",útoky!F54))</f>
        <v/>
      </c>
      <c r="D54" s="69" t="str">
        <f>IF(B54="","",IF(útoky!H54="","",útoky!H54))</f>
        <v/>
      </c>
      <c r="E54" s="19" t="str">
        <f>IF(B54="","",'4x100'!F54)</f>
        <v/>
      </c>
      <c r="F54" s="69" t="str">
        <f>IF(B54="","",'4x100'!H54:H55)</f>
        <v/>
      </c>
      <c r="G54" s="59" t="str">
        <f>IF(B54="","",INDEX('stovky družstva'!K$97:K$136,Družstva!A54,1))</f>
        <v/>
      </c>
      <c r="H54" s="60" t="str">
        <f>IF(B54="","",INDEX('stovky družstva'!L$97:L$136,Družstva!A54,1))</f>
        <v/>
      </c>
      <c r="I54" s="70" t="str">
        <f>IF(B54="","",IF((D54+F54+H54)=0,"",H54+F54+D54))</f>
        <v/>
      </c>
      <c r="J54" s="71" t="str">
        <f>IF(B54="","",IF((D54+F54+H54)=0,"",Výpočty!J54))</f>
        <v/>
      </c>
    </row>
    <row r="55" spans="1:10">
      <c r="A55" s="72"/>
      <c r="B55" s="73"/>
      <c r="C55" s="24" t="str">
        <f>IF(B54="","",IF(útoky!F55="","",útoky!F55))</f>
        <v/>
      </c>
      <c r="D55" s="67"/>
      <c r="E55" s="6" t="str">
        <f>IF(B54="","",'4x100'!F55)</f>
        <v/>
      </c>
      <c r="F55" s="67"/>
      <c r="G55" s="55"/>
      <c r="H55" s="56"/>
      <c r="I55" s="63"/>
      <c r="J55" s="65"/>
    </row>
    <row r="56" spans="1:10">
      <c r="A56" s="72" t="str">
        <f>IF(B56="","",MAX(A$54:A55)+1)</f>
        <v/>
      </c>
      <c r="B56" s="73"/>
      <c r="C56" s="24" t="str">
        <f>IF(B56="","",IF(útoky!F56="","",útoky!F56))</f>
        <v/>
      </c>
      <c r="D56" s="67" t="str">
        <f>IF(B56="","",IF(útoky!H56="","",útoky!H56))</f>
        <v/>
      </c>
      <c r="E56" s="6" t="str">
        <f>IF(B56="","",'4x100'!F56)</f>
        <v/>
      </c>
      <c r="F56" s="67" t="str">
        <f>IF(B56="","",'4x100'!H56:H57)</f>
        <v/>
      </c>
      <c r="G56" s="55" t="str">
        <f>IF(B56="","",INDEX('stovky družstva'!K$97:K$136,Družstva!A56+3*(A56-A$4),1))</f>
        <v/>
      </c>
      <c r="H56" s="56" t="str">
        <f>IF(B56="","",INDEX('stovky družstva'!L$97:L$136,Družstva!A56+3*(A56-A$4),1))</f>
        <v/>
      </c>
      <c r="I56" s="63" t="str">
        <f t="shared" ref="I56" si="18">IF(B56="","",IF((D56+F56+H56)=0,"",H56+F56+D56))</f>
        <v/>
      </c>
      <c r="J56" s="65" t="str">
        <f>IF(B56="","",IF((D56+F56+H56)=0,"",Výpočty!J56))</f>
        <v/>
      </c>
    </row>
    <row r="57" spans="1:10">
      <c r="A57" s="72"/>
      <c r="B57" s="73"/>
      <c r="C57" s="24" t="str">
        <f>IF(B56="","",IF(útoky!F57="","",útoky!F57))</f>
        <v/>
      </c>
      <c r="D57" s="67"/>
      <c r="E57" s="6" t="str">
        <f>IF(B56="","",'4x100'!F57)</f>
        <v/>
      </c>
      <c r="F57" s="67"/>
      <c r="G57" s="55"/>
      <c r="H57" s="56"/>
      <c r="I57" s="63"/>
      <c r="J57" s="65"/>
    </row>
    <row r="58" spans="1:10">
      <c r="A58" s="72" t="str">
        <f>IF(B58="","",MAX(A$54:A57)+1)</f>
        <v/>
      </c>
      <c r="B58" s="73"/>
      <c r="C58" s="24" t="str">
        <f>IF(B58="","",IF(útoky!F58="","",útoky!F58))</f>
        <v/>
      </c>
      <c r="D58" s="67" t="str">
        <f>IF(B58="","",IF(útoky!H58="","",útoky!H58))</f>
        <v/>
      </c>
      <c r="E58" s="6" t="str">
        <f>IF(B58="","",'4x100'!F58)</f>
        <v/>
      </c>
      <c r="F58" s="67" t="str">
        <f>IF(B58="","",'4x100'!H58:H59)</f>
        <v/>
      </c>
      <c r="G58" s="55" t="str">
        <f>IF(B58="","",INDEX('stovky družstva'!K$97:K$136,Družstva!A58+3*(A58-A$4),1))</f>
        <v/>
      </c>
      <c r="H58" s="56" t="str">
        <f>IF(B58="","",INDEX('stovky družstva'!L$97:L$136,Družstva!A58+3*(A58-A$4),1))</f>
        <v/>
      </c>
      <c r="I58" s="63" t="str">
        <f t="shared" ref="I58" si="19">IF(B58="","",IF((D58+F58+H58)=0,"",H58+F58+D58))</f>
        <v/>
      </c>
      <c r="J58" s="65" t="str">
        <f>IF(B58="","",IF((D58+F58+H58)=0,"",Výpočty!J58))</f>
        <v/>
      </c>
    </row>
    <row r="59" spans="1:10">
      <c r="A59" s="72"/>
      <c r="B59" s="73"/>
      <c r="C59" s="24" t="str">
        <f>IF(B58="","",IF(útoky!F59="","",útoky!F59))</f>
        <v/>
      </c>
      <c r="D59" s="67"/>
      <c r="E59" s="6" t="str">
        <f>IF(B58="","",'4x100'!F59)</f>
        <v/>
      </c>
      <c r="F59" s="67"/>
      <c r="G59" s="55"/>
      <c r="H59" s="56"/>
      <c r="I59" s="63"/>
      <c r="J59" s="65"/>
    </row>
    <row r="60" spans="1:10">
      <c r="A60" s="72" t="str">
        <f>IF(B60="","",MAX(A$54:A59)+1)</f>
        <v/>
      </c>
      <c r="B60" s="73"/>
      <c r="C60" s="24" t="str">
        <f>IF(B60="","",IF(útoky!F60="","",útoky!F60))</f>
        <v/>
      </c>
      <c r="D60" s="67" t="str">
        <f>IF(B60="","",IF(útoky!H60="","",útoky!H60))</f>
        <v/>
      </c>
      <c r="E60" s="6" t="str">
        <f>IF(B60="","",'4x100'!F60)</f>
        <v/>
      </c>
      <c r="F60" s="67" t="str">
        <f>IF(B60="","",'4x100'!H60:H61)</f>
        <v/>
      </c>
      <c r="G60" s="55" t="str">
        <f>IF(B60="","",INDEX('stovky družstva'!K$97:K$136,Družstva!A60+3*(A60-A$4),1))</f>
        <v/>
      </c>
      <c r="H60" s="56" t="str">
        <f>IF(B60="","",INDEX('stovky družstva'!L$97:L$136,Družstva!A60+3*(A60-A$4),1))</f>
        <v/>
      </c>
      <c r="I60" s="63" t="str">
        <f t="shared" ref="I60" si="20">IF(B60="","",IF((D60+F60+H60)=0,"",H60+F60+D60))</f>
        <v/>
      </c>
      <c r="J60" s="65" t="str">
        <f>IF(B60="","",IF((D60+F60+H60)=0,"",Výpočty!J60))</f>
        <v/>
      </c>
    </row>
    <row r="61" spans="1:10">
      <c r="A61" s="72"/>
      <c r="B61" s="73"/>
      <c r="C61" s="24" t="str">
        <f>IF(B60="","",IF(útoky!F61="","",útoky!F61))</f>
        <v/>
      </c>
      <c r="D61" s="67"/>
      <c r="E61" s="6" t="str">
        <f>IF(B60="","",'4x100'!F61)</f>
        <v/>
      </c>
      <c r="F61" s="67"/>
      <c r="G61" s="55"/>
      <c r="H61" s="56"/>
      <c r="I61" s="63"/>
      <c r="J61" s="65"/>
    </row>
    <row r="62" spans="1:10">
      <c r="A62" s="72" t="str">
        <f>IF(B62="","",MAX(A$54:A61)+1)</f>
        <v/>
      </c>
      <c r="B62" s="73"/>
      <c r="C62" s="24" t="str">
        <f>IF(B62="","",IF(útoky!F62="","",útoky!F62))</f>
        <v/>
      </c>
      <c r="D62" s="67" t="str">
        <f>IF(B62="","",IF(útoky!H62="","",útoky!H62))</f>
        <v/>
      </c>
      <c r="E62" s="6" t="str">
        <f>IF(B62="","",'4x100'!F62)</f>
        <v/>
      </c>
      <c r="F62" s="67" t="str">
        <f>IF(B62="","",'4x100'!H62:H63)</f>
        <v/>
      </c>
      <c r="G62" s="55" t="str">
        <f>IF(B62="","",INDEX('stovky družstva'!K$97:K$136,Družstva!A62+3*(A62-A$4),1))</f>
        <v/>
      </c>
      <c r="H62" s="56" t="str">
        <f>IF(B62="","",INDEX('stovky družstva'!L$97:L$136,Družstva!A62+3*(A62-A$4),1))</f>
        <v/>
      </c>
      <c r="I62" s="63" t="str">
        <f t="shared" ref="I62" si="21">IF(B62="","",IF((D62+F62+H62)=0,"",H62+F62+D62))</f>
        <v/>
      </c>
      <c r="J62" s="65" t="str">
        <f>IF(B62="","",IF((D62+F62+H62)=0,"",Výpočty!J62))</f>
        <v/>
      </c>
    </row>
    <row r="63" spans="1:10" ht="15.75" thickBot="1">
      <c r="A63" s="74"/>
      <c r="B63" s="75"/>
      <c r="C63" s="25" t="str">
        <f>IF(B62="","",IF(útoky!F63="","",útoky!F63))</f>
        <v/>
      </c>
      <c r="D63" s="68"/>
      <c r="E63" s="10" t="str">
        <f>IF(B62="","",'4x100'!F63)</f>
        <v/>
      </c>
      <c r="F63" s="68"/>
      <c r="G63" s="57"/>
      <c r="H63" s="58"/>
      <c r="I63" s="64"/>
      <c r="J63" s="66"/>
    </row>
    <row r="64" spans="1:10">
      <c r="A64" s="84" t="str">
        <f>IF(B64="","",MAX(A$54:A63)+1)</f>
        <v/>
      </c>
      <c r="B64" s="85"/>
      <c r="C64" s="23" t="str">
        <f>IF(B64="","",IF(útoky!F64="","",útoky!F64))</f>
        <v/>
      </c>
      <c r="D64" s="69" t="str">
        <f>IF(B64="","",IF(útoky!H64="","",útoky!H64))</f>
        <v/>
      </c>
      <c r="E64" s="19" t="str">
        <f>IF(B64="","",'4x100'!F64)</f>
        <v/>
      </c>
      <c r="F64" s="69" t="str">
        <f>IF(B64="","",'4x100'!H64:H65)</f>
        <v/>
      </c>
      <c r="G64" s="59" t="str">
        <f>IF(B64="","",INDEX('stovky družstva'!K$97:K$136,Družstva!A64+3*(A64-A$4),1))</f>
        <v/>
      </c>
      <c r="H64" s="60" t="str">
        <f>IF(B64="","",INDEX('stovky družstva'!L$97:L$136,Družstva!A64+3*(A64-A$4),1))</f>
        <v/>
      </c>
      <c r="I64" s="70" t="str">
        <f t="shared" ref="I64" si="22">IF(B64="","",IF((D64+F64+H64)=0,"",H64+F64+D64))</f>
        <v/>
      </c>
      <c r="J64" s="71" t="str">
        <f>IF(B64="","",IF((D64+F64+H64)=0,"",Výpočty!J64))</f>
        <v/>
      </c>
    </row>
    <row r="65" spans="1:10">
      <c r="A65" s="72"/>
      <c r="B65" s="73"/>
      <c r="C65" s="24" t="str">
        <f>IF(B64="","",IF(útoky!F65="","",útoky!F65))</f>
        <v/>
      </c>
      <c r="D65" s="67"/>
      <c r="E65" s="6" t="str">
        <f>IF(B64="","",'4x100'!F65)</f>
        <v/>
      </c>
      <c r="F65" s="67"/>
      <c r="G65" s="55"/>
      <c r="H65" s="56"/>
      <c r="I65" s="63"/>
      <c r="J65" s="65"/>
    </row>
    <row r="66" spans="1:10">
      <c r="A66" s="72" t="str">
        <f>IF(B66="","",MAX(A$54:A65)+1)</f>
        <v/>
      </c>
      <c r="B66" s="73"/>
      <c r="C66" s="24" t="str">
        <f>IF(B66="","",IF(útoky!F66="","",útoky!F66))</f>
        <v/>
      </c>
      <c r="D66" s="67" t="str">
        <f>IF(B66="","",IF(útoky!H66="","",útoky!H66))</f>
        <v/>
      </c>
      <c r="E66" s="6" t="str">
        <f>IF(B66="","",'4x100'!F66)</f>
        <v/>
      </c>
      <c r="F66" s="67" t="str">
        <f>IF(B66="","",'4x100'!H66:H67)</f>
        <v/>
      </c>
      <c r="G66" s="55" t="str">
        <f>IF(B66="","",INDEX('stovky družstva'!K$97:K$136,Družstva!A66+3*(A66-A$4),1))</f>
        <v/>
      </c>
      <c r="H66" s="56" t="str">
        <f>IF(B66="","",INDEX('stovky družstva'!L$97:L$136,Družstva!A66+3*(A66-A$4),1))</f>
        <v/>
      </c>
      <c r="I66" s="63" t="str">
        <f t="shared" ref="I66" si="23">IF(B66="","",IF((D66+F66+H66)=0,"",H66+F66+D66))</f>
        <v/>
      </c>
      <c r="J66" s="65" t="str">
        <f>IF(B66="","",IF((D66+F66+H66)=0,"",Výpočty!J66))</f>
        <v/>
      </c>
    </row>
    <row r="67" spans="1:10">
      <c r="A67" s="72"/>
      <c r="B67" s="73"/>
      <c r="C67" s="24" t="str">
        <f>IF(B66="","",IF(útoky!F67="","",útoky!F67))</f>
        <v/>
      </c>
      <c r="D67" s="67"/>
      <c r="E67" s="6" t="str">
        <f>IF(B66="","",'4x100'!F67)</f>
        <v/>
      </c>
      <c r="F67" s="67"/>
      <c r="G67" s="55"/>
      <c r="H67" s="56"/>
      <c r="I67" s="63"/>
      <c r="J67" s="65"/>
    </row>
    <row r="68" spans="1:10">
      <c r="A68" s="72" t="str">
        <f>IF(B68="","",MAX(A$54:A67)+1)</f>
        <v/>
      </c>
      <c r="B68" s="73"/>
      <c r="C68" s="24" t="str">
        <f>IF(B68="","",IF(útoky!F68="","",útoky!F68))</f>
        <v/>
      </c>
      <c r="D68" s="67" t="str">
        <f>IF(B68="","",IF(útoky!H68="","",útoky!H68))</f>
        <v/>
      </c>
      <c r="E68" s="6" t="str">
        <f>IF(B68="","",'4x100'!F68)</f>
        <v/>
      </c>
      <c r="F68" s="67" t="str">
        <f>IF(B68="","",'4x100'!H68:H69)</f>
        <v/>
      </c>
      <c r="G68" s="55" t="str">
        <f>IF(B68="","",INDEX('stovky družstva'!K$97:K$136,Družstva!A68+3*(A68-A$4),1))</f>
        <v/>
      </c>
      <c r="H68" s="56" t="str">
        <f>IF(B68="","",INDEX('stovky družstva'!L$97:L$136,Družstva!A68+3*(A68-A$4),1))</f>
        <v/>
      </c>
      <c r="I68" s="63" t="str">
        <f t="shared" ref="I68" si="24">IF(B68="","",IF((D68+F68+H68)=0,"",H68+F68+D68))</f>
        <v/>
      </c>
      <c r="J68" s="65" t="str">
        <f>IF(B68="","",IF((D68+F68+H68)=0,"",Výpočty!J68))</f>
        <v/>
      </c>
    </row>
    <row r="69" spans="1:10">
      <c r="A69" s="72"/>
      <c r="B69" s="73"/>
      <c r="C69" s="24" t="str">
        <f>IF(B68="","",IF(útoky!F69="","",útoky!F69))</f>
        <v/>
      </c>
      <c r="D69" s="67"/>
      <c r="E69" s="6" t="str">
        <f>IF(B68="","",'4x100'!F69)</f>
        <v/>
      </c>
      <c r="F69" s="67"/>
      <c r="G69" s="55"/>
      <c r="H69" s="56"/>
      <c r="I69" s="63"/>
      <c r="J69" s="65"/>
    </row>
    <row r="70" spans="1:10">
      <c r="A70" s="72" t="str">
        <f>IF(B70="","",MAX(A$54:A69)+1)</f>
        <v/>
      </c>
      <c r="B70" s="73"/>
      <c r="C70" s="24" t="str">
        <f>IF(B70="","",IF(útoky!F70="","",útoky!F70))</f>
        <v/>
      </c>
      <c r="D70" s="67" t="str">
        <f>IF(B70="","",IF(útoky!H70="","",útoky!H70))</f>
        <v/>
      </c>
      <c r="E70" s="6" t="str">
        <f>IF(B70="","",'4x100'!F70)</f>
        <v/>
      </c>
      <c r="F70" s="67" t="str">
        <f>IF(B70="","",'4x100'!H70:H71)</f>
        <v/>
      </c>
      <c r="G70" s="55" t="str">
        <f>IF(B70="","",INDEX('stovky družstva'!K$97:K$136,Družstva!A70+3*(A70-A$4),1))</f>
        <v/>
      </c>
      <c r="H70" s="56" t="str">
        <f>IF(B70="","",INDEX('stovky družstva'!L$97:L$136,Družstva!A70+3*(A70-A$4),1))</f>
        <v/>
      </c>
      <c r="I70" s="63" t="str">
        <f t="shared" ref="I70" si="25">IF(B70="","",IF((D70+F70+H70)=0,"",H70+F70+D70))</f>
        <v/>
      </c>
      <c r="J70" s="65" t="str">
        <f>IF(B70="","",IF((D70+F70+H70)=0,"",Výpočty!J70))</f>
        <v/>
      </c>
    </row>
    <row r="71" spans="1:10">
      <c r="A71" s="72"/>
      <c r="B71" s="73"/>
      <c r="C71" s="24" t="str">
        <f>IF(B70="","",IF(útoky!F71="","",útoky!F71))</f>
        <v/>
      </c>
      <c r="D71" s="67"/>
      <c r="E71" s="6" t="str">
        <f>IF(B70="","",'4x100'!F71)</f>
        <v/>
      </c>
      <c r="F71" s="67"/>
      <c r="G71" s="55"/>
      <c r="H71" s="56"/>
      <c r="I71" s="63"/>
      <c r="J71" s="65"/>
    </row>
    <row r="72" spans="1:10">
      <c r="A72" s="72" t="str">
        <f>IF(B72="","",MAX(A$54:A71)+1)</f>
        <v/>
      </c>
      <c r="B72" s="73"/>
      <c r="C72" s="24" t="str">
        <f>IF(B72="","",IF(útoky!F72="","",útoky!F72))</f>
        <v/>
      </c>
      <c r="D72" s="67" t="str">
        <f>IF(B72="","",IF(útoky!H72="","",útoky!H72))</f>
        <v/>
      </c>
      <c r="E72" s="6" t="str">
        <f>IF(B72="","",'4x100'!F72)</f>
        <v/>
      </c>
      <c r="F72" s="67" t="str">
        <f>IF(B72="","",'4x100'!H72:H73)</f>
        <v/>
      </c>
      <c r="G72" s="55" t="str">
        <f>IF(B72="","",INDEX('stovky družstva'!K$97:K$136,Družstva!A72+3*(A72-A$4),1))</f>
        <v/>
      </c>
      <c r="H72" s="56" t="str">
        <f>IF(B72="","",INDEX('stovky družstva'!L$97:L$136,Družstva!A72+3*(A72-A$4),1))</f>
        <v/>
      </c>
      <c r="I72" s="63" t="str">
        <f t="shared" ref="I72" si="26">IF(B72="","",IF((D72+F72+H72)=0,"",H72+F72+D72))</f>
        <v/>
      </c>
      <c r="J72" s="65" t="str">
        <f>IF(B72="","",IF((D72+F72+H72)=0,"",Výpočty!J72))</f>
        <v/>
      </c>
    </row>
    <row r="73" spans="1:10" ht="15.75" thickBot="1">
      <c r="A73" s="74"/>
      <c r="B73" s="75"/>
      <c r="C73" s="25" t="str">
        <f>IF(B72="","",IF(útoky!F73="","",útoky!F73))</f>
        <v/>
      </c>
      <c r="D73" s="68"/>
      <c r="E73" s="10" t="str">
        <f>IF(B72="","",'4x100'!F73)</f>
        <v/>
      </c>
      <c r="F73" s="68"/>
      <c r="G73" s="57"/>
      <c r="H73" s="58"/>
      <c r="I73" s="64"/>
      <c r="J73" s="66"/>
    </row>
  </sheetData>
  <mergeCells count="270">
    <mergeCell ref="A72:A73"/>
    <mergeCell ref="B72:B73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56:A57"/>
    <mergeCell ref="B56:B57"/>
    <mergeCell ref="A58:A59"/>
    <mergeCell ref="B58:B59"/>
    <mergeCell ref="A54:A55"/>
    <mergeCell ref="B54:B55"/>
    <mergeCell ref="D54:D55"/>
    <mergeCell ref="F54:F55"/>
    <mergeCell ref="H54:H55"/>
    <mergeCell ref="G54:G55"/>
    <mergeCell ref="G51:H51"/>
    <mergeCell ref="I51:I53"/>
    <mergeCell ref="J51:J53"/>
    <mergeCell ref="B52:B53"/>
    <mergeCell ref="D52:D53"/>
    <mergeCell ref="F52:F53"/>
    <mergeCell ref="H52:H53"/>
    <mergeCell ref="A47:A48"/>
    <mergeCell ref="B47:B48"/>
    <mergeCell ref="A51:A53"/>
    <mergeCell ref="C51:D51"/>
    <mergeCell ref="E51:F51"/>
    <mergeCell ref="A41:A42"/>
    <mergeCell ref="B41:B42"/>
    <mergeCell ref="A43:A44"/>
    <mergeCell ref="B43:B44"/>
    <mergeCell ref="A45:A46"/>
    <mergeCell ref="B45:B46"/>
    <mergeCell ref="A35:A36"/>
    <mergeCell ref="B35:B36"/>
    <mergeCell ref="A37:A38"/>
    <mergeCell ref="B37:B38"/>
    <mergeCell ref="A39:A40"/>
    <mergeCell ref="B39:B40"/>
    <mergeCell ref="I29:I30"/>
    <mergeCell ref="J29:J30"/>
    <mergeCell ref="A31:A32"/>
    <mergeCell ref="B31:B32"/>
    <mergeCell ref="A33:A34"/>
    <mergeCell ref="B33:B34"/>
    <mergeCell ref="A29:A30"/>
    <mergeCell ref="B29:B30"/>
    <mergeCell ref="D29:D30"/>
    <mergeCell ref="F29:F30"/>
    <mergeCell ref="H29:H30"/>
    <mergeCell ref="I31:I32"/>
    <mergeCell ref="J31:J32"/>
    <mergeCell ref="I33:I34"/>
    <mergeCell ref="J33:J34"/>
    <mergeCell ref="G29:G30"/>
    <mergeCell ref="G31:G32"/>
    <mergeCell ref="H31:H32"/>
    <mergeCell ref="G33:G34"/>
    <mergeCell ref="H33:H34"/>
    <mergeCell ref="I26:I28"/>
    <mergeCell ref="J26:J28"/>
    <mergeCell ref="B27:B28"/>
    <mergeCell ref="D27:D28"/>
    <mergeCell ref="F27:F28"/>
    <mergeCell ref="H27:H28"/>
    <mergeCell ref="F16:F17"/>
    <mergeCell ref="F18:F19"/>
    <mergeCell ref="F20:F21"/>
    <mergeCell ref="F22:F23"/>
    <mergeCell ref="B18:B19"/>
    <mergeCell ref="G16:G17"/>
    <mergeCell ref="H16:H17"/>
    <mergeCell ref="G18:G19"/>
    <mergeCell ref="H18:H19"/>
    <mergeCell ref="G20:G21"/>
    <mergeCell ref="H20:H21"/>
    <mergeCell ref="G22:G23"/>
    <mergeCell ref="H22:H23"/>
    <mergeCell ref="A26:A28"/>
    <mergeCell ref="C26:D26"/>
    <mergeCell ref="E26:F26"/>
    <mergeCell ref="F6:F7"/>
    <mergeCell ref="F8:F9"/>
    <mergeCell ref="F10:F11"/>
    <mergeCell ref="F12:F13"/>
    <mergeCell ref="F14:F15"/>
    <mergeCell ref="A1:A3"/>
    <mergeCell ref="C1:D1"/>
    <mergeCell ref="E1:F1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G1:H1"/>
    <mergeCell ref="I1:I3"/>
    <mergeCell ref="J1:J3"/>
    <mergeCell ref="B2:B3"/>
    <mergeCell ref="D2:D3"/>
    <mergeCell ref="F2:F3"/>
    <mergeCell ref="H2:H3"/>
    <mergeCell ref="J4:J5"/>
    <mergeCell ref="A4:A5"/>
    <mergeCell ref="B4:B5"/>
    <mergeCell ref="D4:D5"/>
    <mergeCell ref="F4:F5"/>
    <mergeCell ref="H4:H5"/>
    <mergeCell ref="I4:I5"/>
    <mergeCell ref="G4:G5"/>
    <mergeCell ref="A20:A21"/>
    <mergeCell ref="B20:B21"/>
    <mergeCell ref="A22:A23"/>
    <mergeCell ref="B22:B23"/>
    <mergeCell ref="D16:D17"/>
    <mergeCell ref="D18:D19"/>
    <mergeCell ref="D20:D21"/>
    <mergeCell ref="D22:D23"/>
    <mergeCell ref="D6:D7"/>
    <mergeCell ref="D8:D9"/>
    <mergeCell ref="D10:D11"/>
    <mergeCell ref="D12:D13"/>
    <mergeCell ref="D14:D1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I35:I36"/>
    <mergeCell ref="J35:J36"/>
    <mergeCell ref="I37:I38"/>
    <mergeCell ref="J37:J38"/>
    <mergeCell ref="I39:I40"/>
    <mergeCell ref="J39:J40"/>
    <mergeCell ref="I41:I42"/>
    <mergeCell ref="J41:J42"/>
    <mergeCell ref="I43:I44"/>
    <mergeCell ref="J43:J44"/>
    <mergeCell ref="I45:I46"/>
    <mergeCell ref="J45:J46"/>
    <mergeCell ref="I47:I48"/>
    <mergeCell ref="J47:J48"/>
    <mergeCell ref="I56:I57"/>
    <mergeCell ref="J56:J57"/>
    <mergeCell ref="I58:I59"/>
    <mergeCell ref="J58:J59"/>
    <mergeCell ref="I60:I61"/>
    <mergeCell ref="J60:J61"/>
    <mergeCell ref="I54:I55"/>
    <mergeCell ref="J54:J55"/>
    <mergeCell ref="I62:I63"/>
    <mergeCell ref="J62:J63"/>
    <mergeCell ref="I64:I65"/>
    <mergeCell ref="J64:J65"/>
    <mergeCell ref="I66:I67"/>
    <mergeCell ref="J66:J67"/>
    <mergeCell ref="I68:I69"/>
    <mergeCell ref="J68:J69"/>
    <mergeCell ref="I70:I71"/>
    <mergeCell ref="J70:J71"/>
    <mergeCell ref="I72:I73"/>
    <mergeCell ref="J72:J73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G56:G57"/>
    <mergeCell ref="H56:H57"/>
    <mergeCell ref="G58:G59"/>
    <mergeCell ref="H58:H59"/>
    <mergeCell ref="G37:G38"/>
    <mergeCell ref="H37:H38"/>
    <mergeCell ref="G39:G40"/>
    <mergeCell ref="H39:H40"/>
    <mergeCell ref="G41:G42"/>
    <mergeCell ref="H41:H42"/>
    <mergeCell ref="G43:G44"/>
    <mergeCell ref="H43:H44"/>
    <mergeCell ref="G6:G7"/>
    <mergeCell ref="H6:H7"/>
    <mergeCell ref="G8:G9"/>
    <mergeCell ref="H8:H9"/>
    <mergeCell ref="G10:G11"/>
    <mergeCell ref="H10:H11"/>
    <mergeCell ref="G12:G13"/>
    <mergeCell ref="H12:H13"/>
    <mergeCell ref="G14:G15"/>
    <mergeCell ref="H14:H15"/>
    <mergeCell ref="G26:H26"/>
    <mergeCell ref="G45:G46"/>
    <mergeCell ref="H45:H46"/>
    <mergeCell ref="G47:G48"/>
    <mergeCell ref="H47:H48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G35:G36"/>
    <mergeCell ref="H35:H36"/>
    <mergeCell ref="G70:G71"/>
    <mergeCell ref="H70:H71"/>
    <mergeCell ref="G72:G73"/>
    <mergeCell ref="H72:H73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76"/>
  <sheetViews>
    <sheetView view="pageBreakPreview" zoomScale="60" zoomScaleNormal="100" workbookViewId="0">
      <selection activeCell="B4" sqref="B4:B5"/>
    </sheetView>
  </sheetViews>
  <sheetFormatPr defaultRowHeight="15"/>
  <cols>
    <col min="1" max="1" width="7.42578125" customWidth="1"/>
    <col min="2" max="2" width="23.140625" customWidth="1"/>
    <col min="3" max="3" width="17.28515625" customWidth="1"/>
    <col min="4" max="4" width="10.5703125" customWidth="1"/>
    <col min="6" max="6" width="10.140625" customWidth="1"/>
    <col min="10" max="10" width="0.5703125" customWidth="1"/>
    <col min="11" max="11" width="7.42578125" customWidth="1"/>
    <col min="12" max="12" width="23.140625" customWidth="1"/>
    <col min="13" max="13" width="17.28515625" customWidth="1"/>
  </cols>
  <sheetData>
    <row r="1" spans="1:23" ht="27.75" customHeight="1">
      <c r="A1" s="107" t="s">
        <v>39</v>
      </c>
      <c r="B1" s="47" t="s">
        <v>60</v>
      </c>
      <c r="C1" s="109" t="s">
        <v>7</v>
      </c>
      <c r="D1" s="89" t="s">
        <v>40</v>
      </c>
      <c r="E1" s="112"/>
      <c r="F1" s="113" t="s">
        <v>41</v>
      </c>
      <c r="G1" s="113"/>
      <c r="H1" s="100" t="s">
        <v>42</v>
      </c>
      <c r="I1" s="103" t="s">
        <v>43</v>
      </c>
      <c r="K1" s="107" t="s">
        <v>39</v>
      </c>
      <c r="L1" s="15" t="s">
        <v>63</v>
      </c>
      <c r="M1" s="109" t="s">
        <v>7</v>
      </c>
      <c r="N1" s="89" t="s">
        <v>40</v>
      </c>
      <c r="O1" s="112"/>
      <c r="P1" s="113" t="s">
        <v>41</v>
      </c>
      <c r="Q1" s="113"/>
      <c r="R1" s="100" t="s">
        <v>42</v>
      </c>
      <c r="S1" s="103" t="s">
        <v>43</v>
      </c>
    </row>
    <row r="2" spans="1:23" ht="20.25" customHeight="1" thickBot="1">
      <c r="A2" s="108"/>
      <c r="B2" s="16"/>
      <c r="C2" s="110"/>
      <c r="D2" s="2" t="s">
        <v>8</v>
      </c>
      <c r="E2" s="83" t="s">
        <v>9</v>
      </c>
      <c r="F2" s="2" t="s">
        <v>8</v>
      </c>
      <c r="G2" s="106" t="s">
        <v>9</v>
      </c>
      <c r="H2" s="101"/>
      <c r="I2" s="104"/>
      <c r="K2" s="108"/>
      <c r="L2" s="16"/>
      <c r="M2" s="110"/>
      <c r="N2" s="2" t="s">
        <v>8</v>
      </c>
      <c r="O2" s="83" t="s">
        <v>9</v>
      </c>
      <c r="P2" s="2" t="s">
        <v>8</v>
      </c>
      <c r="Q2" s="106" t="s">
        <v>9</v>
      </c>
      <c r="R2" s="101"/>
      <c r="S2" s="104"/>
    </row>
    <row r="3" spans="1:23" ht="20.25" customHeight="1" thickBot="1">
      <c r="A3" s="108"/>
      <c r="B3" s="48" t="s">
        <v>44</v>
      </c>
      <c r="C3" s="111"/>
      <c r="D3" s="4" t="s">
        <v>11</v>
      </c>
      <c r="E3" s="83"/>
      <c r="F3" s="42" t="s">
        <v>11</v>
      </c>
      <c r="G3" s="106"/>
      <c r="H3" s="102"/>
      <c r="I3" s="105"/>
      <c r="K3" s="108"/>
      <c r="L3" s="41" t="s">
        <v>44</v>
      </c>
      <c r="M3" s="110"/>
      <c r="N3" s="4" t="s">
        <v>11</v>
      </c>
      <c r="O3" s="83"/>
      <c r="P3" s="42" t="s">
        <v>11</v>
      </c>
      <c r="Q3" s="106"/>
      <c r="R3" s="116"/>
      <c r="S3" s="117"/>
    </row>
    <row r="4" spans="1:23" ht="15" customHeight="1">
      <c r="A4" s="91"/>
      <c r="B4" s="93"/>
      <c r="C4" s="95"/>
      <c r="D4" s="38" t="str">
        <f>IF($B4="","",IF(ISERROR(MATCH(B4,Výpočty!$BC$5:$BC$600,0)),"",INDEX(Výpočty!$BE$5:$BE$600,MATCH(B4,Výpočty!$BC$5:$BC$600,0),1)))</f>
        <v/>
      </c>
      <c r="E4" s="60" t="str">
        <f>IF(B4="","",Výpočty!BM4)</f>
        <v/>
      </c>
      <c r="F4" s="38" t="str">
        <f>IF($B4="","",IF(ISERROR(MATCH(B4,Výpočty!$CB$5:$CB$200,0)),"",INDEX(Výpočty!$CE$5:$CE$200,MATCH(B4,Výpočty!$CB$5:$CB$200,0),1)))</f>
        <v/>
      </c>
      <c r="G4" s="60" t="str">
        <f>IF(B4="","",Výpočty!CM4)</f>
        <v/>
      </c>
      <c r="H4" s="70" t="str">
        <f>IF(B4="","",E4*1.000001+G4)</f>
        <v/>
      </c>
      <c r="I4" s="71" t="str">
        <f>IF(B4="","",RANK(H4,H4:H23,1))</f>
        <v/>
      </c>
      <c r="K4" s="91"/>
      <c r="L4" s="98"/>
      <c r="M4" s="118"/>
      <c r="N4" s="38" t="str">
        <f>IF($L4="","",IF(ISERROR(MATCH(L4,Výpočty!$BC$5:$BC$600,0)),"",INDEX(Výpočty!$BE$5:$BE$600,MATCH(L4,Výpočty!$BC$5:$BC$600,0),1)))</f>
        <v/>
      </c>
      <c r="O4" s="60" t="str">
        <f>IF(L4="","",Výpočty!BW4)</f>
        <v/>
      </c>
      <c r="P4" s="38" t="str">
        <f>IF($L4="","",IF(ISERROR(MATCH(L4,Výpočty!$CB$5:$CB$200,0)),"",INDEX(Výpočty!$CE$5:$CE$200,MATCH(L4,Výpočty!$CB$5:$CB$200,0),1)))</f>
        <v/>
      </c>
      <c r="Q4" s="60" t="str">
        <f>IF(L4="","",Výpočty!CW4)</f>
        <v/>
      </c>
      <c r="R4" s="70" t="str">
        <f>IF(L4="","",O4*1.000001+Q4)</f>
        <v/>
      </c>
      <c r="S4" s="71" t="str">
        <f>IF(L4="","",RANK(R4,R4:R23,1))</f>
        <v/>
      </c>
    </row>
    <row r="5" spans="1:23" ht="15" customHeight="1">
      <c r="A5" s="92"/>
      <c r="B5" s="94"/>
      <c r="C5" s="96"/>
      <c r="D5" s="39" t="str">
        <f>IF($B4="","",IF(ISERROR(MATCH(B4,Výpočty!$BC$5:$BC$600,0)),"",INDEX(Výpočty!$BE$5:$BE$600,MATCH(B4,Výpočty!$BC$5:$BC$600,0)+1,1)))</f>
        <v/>
      </c>
      <c r="E5" s="56"/>
      <c r="F5" s="39" t="str">
        <f>IF($B4="","",IF(ISERROR(MATCH(B4,Výpočty!$CB$5:$CB$200,0)),"",INDEX(Výpočty!$CE$5:$CE$200,MATCH(B4,Výpočty!$CB$5:$CB$200,0)+1,1)))</f>
        <v/>
      </c>
      <c r="G5" s="56"/>
      <c r="H5" s="63"/>
      <c r="I5" s="65"/>
      <c r="K5" s="92"/>
      <c r="L5" s="94"/>
      <c r="M5" s="96"/>
      <c r="N5" s="39" t="str">
        <f>IF($L4="","",IF(ISERROR(MATCH(L4,Výpočty!$BC$5:$BC$600,0)),"",INDEX(Výpočty!$BE$5:$BE$600,MATCH(L4,Výpočty!$BC$5:$BC$600,0)+1,1)))</f>
        <v/>
      </c>
      <c r="O5" s="56"/>
      <c r="P5" s="39" t="str">
        <f>IF($L4="","",IF(ISERROR(MATCH(L4,Výpočty!$CB$5:$CB$200,0)),"",INDEX(Výpočty!$CE$5:$CE$200,MATCH(L4,Výpočty!$CB$5:$CB$200,0)+1,1)))</f>
        <v/>
      </c>
      <c r="Q5" s="56"/>
      <c r="R5" s="63"/>
      <c r="S5" s="65"/>
    </row>
    <row r="6" spans="1:23" ht="15" customHeight="1">
      <c r="A6" s="92" t="str">
        <f>IF(B6="","",MAX(A$4:A4)+1)</f>
        <v/>
      </c>
      <c r="B6" s="97"/>
      <c r="C6" s="99"/>
      <c r="D6" s="39" t="str">
        <f>IF($B6="","",IF(ISERROR(MATCH(B6,Výpočty!$BC$5:$BC$600,0)),"",INDEX(Výpočty!$BE$5:$BE$600,MATCH(B6,Výpočty!$BC$5:$BC$600,0),1)))</f>
        <v/>
      </c>
      <c r="E6" s="56" t="str">
        <f>IF(B6="","",Výpočty!BM6)</f>
        <v/>
      </c>
      <c r="F6" s="39" t="str">
        <f>IF($B6="","",IF(ISERROR(MATCH(B6,Výpočty!$CB$5:$CB$200,0)),"",INDEX(Výpočty!$CE$5:$CE$200,MATCH(B6,Výpočty!$CB$5:$CB$200,0),1)))</f>
        <v/>
      </c>
      <c r="G6" s="56" t="str">
        <f>IF(B6="","",Výpočty!CM6)</f>
        <v/>
      </c>
      <c r="H6" s="63" t="str">
        <f t="shared" ref="H6" si="0">IF(B6="","",E6*1.000001+G6)</f>
        <v/>
      </c>
      <c r="I6" s="65" t="str">
        <f t="shared" ref="I6" si="1">IF(B6="","",RANK(H6,H$4:H$23,1))</f>
        <v/>
      </c>
      <c r="K6" s="92"/>
      <c r="L6" s="97"/>
      <c r="M6" s="120"/>
      <c r="N6" s="39" t="str">
        <f>IF($L6="","",IF(ISERROR(MATCH(L6,Výpočty!$BC$5:$BC$600,0)),"",INDEX(Výpočty!$BE$5:$BE$600,MATCH(L6,Výpočty!$BC$5:$BC$600,0),1)))</f>
        <v/>
      </c>
      <c r="O6" s="56" t="str">
        <f>IF(L6="","",Výpočty!BW6)</f>
        <v/>
      </c>
      <c r="P6" s="39" t="str">
        <f>IF($L6="","",IF(ISERROR(MATCH(L6,Výpočty!$CB$5:$CB$200,0)),"",INDEX(Výpočty!$CE$5:$CE$200,MATCH(L6,Výpočty!$CB$5:$CB$200,0),1)))</f>
        <v/>
      </c>
      <c r="Q6" s="56" t="str">
        <f>IF(L6="","",Výpočty!CW6)</f>
        <v/>
      </c>
      <c r="R6" s="63" t="str">
        <f t="shared" ref="R6" si="2">IF(L6="","",O6*1.000001+Q6)</f>
        <v/>
      </c>
      <c r="S6" s="65" t="str">
        <f t="shared" ref="S6" si="3">IF(L6="","",RANK(R6,R$4:R$23,1))</f>
        <v/>
      </c>
    </row>
    <row r="7" spans="1:23" ht="15.75" customHeight="1">
      <c r="A7" s="92"/>
      <c r="B7" s="94"/>
      <c r="C7" s="96"/>
      <c r="D7" s="39" t="str">
        <f>IF($B6="","",IF(ISERROR(MATCH(B6,Výpočty!$BC$5:$BC$600,0)),"",INDEX(Výpočty!$BE$5:$BE$600,MATCH(B6,Výpočty!$BC$5:$BC$600,0)+1,1)))</f>
        <v/>
      </c>
      <c r="E7" s="56"/>
      <c r="F7" s="39" t="str">
        <f>IF($B6="","",IF(ISERROR(MATCH(B6,Výpočty!$CB$5:$CB$200,0)),"",INDEX(Výpočty!$CE$5:$CE$200,MATCH(B6,Výpočty!$CB$5:$CB$200,0)+1,1)))</f>
        <v/>
      </c>
      <c r="G7" s="56"/>
      <c r="H7" s="63"/>
      <c r="I7" s="65"/>
      <c r="K7" s="92"/>
      <c r="L7" s="97"/>
      <c r="M7" s="120"/>
      <c r="N7" s="39" t="str">
        <f>IF($L6="","",IF(ISERROR(MATCH(L6,Výpočty!$BC$5:$BC$600,0)),"",INDEX(Výpočty!$BE$5:$BE$600,MATCH(L6,Výpočty!$BC$5:$BC$600,0)+1,1)))</f>
        <v/>
      </c>
      <c r="O7" s="56"/>
      <c r="P7" s="39" t="str">
        <f>IF($L6="","",IF(ISERROR(MATCH(L6,Výpočty!$CB$5:$CB$200,0)),"",INDEX(Výpočty!$CE$5:$CE$200,MATCH(L6,Výpočty!$CB$5:$CB$200,0)+1,1)))</f>
        <v/>
      </c>
      <c r="Q7" s="56"/>
      <c r="R7" s="63"/>
      <c r="S7" s="65"/>
    </row>
    <row r="8" spans="1:23" ht="15" customHeight="1">
      <c r="A8" s="92" t="str">
        <f>IF(B8="","",MAX(A$4:A6)+1)</f>
        <v/>
      </c>
      <c r="B8" s="97"/>
      <c r="C8" s="99"/>
      <c r="D8" s="39" t="str">
        <f>IF($B8="","",IF(ISERROR(MATCH(B8,Výpočty!$BC$5:$BC$600,0)),"",INDEX(Výpočty!$BE$5:$BE$600,MATCH(B8,Výpočty!$BC$5:$BC$600,0),1)))</f>
        <v/>
      </c>
      <c r="E8" s="56" t="str">
        <f>IF(B8="","",Výpočty!BM8)</f>
        <v/>
      </c>
      <c r="F8" s="39" t="str">
        <f>IF($B8="","",IF(ISERROR(MATCH(B8,Výpočty!$CB$5:$CB$200,0)),"",INDEX(Výpočty!$CE$5:$CE$200,MATCH(B8,Výpočty!$CB$5:$CB$200,0),1)))</f>
        <v/>
      </c>
      <c r="G8" s="56" t="str">
        <f>IF(B8="","",Výpočty!CM8)</f>
        <v/>
      </c>
      <c r="H8" s="63" t="str">
        <f t="shared" ref="H8" si="4">IF(B8="","",E8*1.000001+G8)</f>
        <v/>
      </c>
      <c r="I8" s="65" t="str">
        <f t="shared" ref="I8" si="5">IF(B8="","",RANK(H8,H$4:H$23,1))</f>
        <v/>
      </c>
      <c r="K8" s="92" t="str">
        <f>IF(L8="","",MAX(K$4:K6)+1)</f>
        <v/>
      </c>
      <c r="L8" s="97"/>
      <c r="M8" s="99"/>
      <c r="N8" s="39" t="str">
        <f>IF($L8="","",IF(ISERROR(MATCH(L8,Výpočty!$BC$5:$BC$600,0)),"",INDEX(Výpočty!$BE$5:$BE$600,MATCH(L8,Výpočty!$BC$5:$BC$600,0),1)))</f>
        <v/>
      </c>
      <c r="O8" s="56" t="str">
        <f>IF(L8="","",Výpočty!BW8)</f>
        <v/>
      </c>
      <c r="P8" s="39" t="str">
        <f>IF($B8="","",IF(ISERROR(MATCH(L8,Výpočty!$CB$5:$CB$200,0)),"",INDEX(Výpočty!$CE$5:$CE$200,MATCH(L8,Výpočty!$CB$5:$CB$200,0),1)))</f>
        <v/>
      </c>
      <c r="Q8" s="56" t="str">
        <f>IF(L8="","",Výpočty!CW8)</f>
        <v/>
      </c>
      <c r="R8" s="63" t="str">
        <f t="shared" ref="R8" si="6">IF(L8="","",O8*1.000001+Q8)</f>
        <v/>
      </c>
      <c r="S8" s="65" t="str">
        <f t="shared" ref="S8" si="7">IF(L8="","",RANK(R8,R$4:R$23,1))</f>
        <v/>
      </c>
    </row>
    <row r="9" spans="1:23" ht="15.75" customHeight="1">
      <c r="A9" s="92"/>
      <c r="B9" s="97"/>
      <c r="C9" s="99"/>
      <c r="D9" s="39" t="str">
        <f>IF($B8="","",IF(ISERROR(MATCH(B8,Výpočty!$BC$5:$BC$600,0)),"",INDEX(Výpočty!$BE$5:$BE$600,MATCH(B8,Výpočty!$BC$5:$BC$600,0)+1,1)))</f>
        <v/>
      </c>
      <c r="E9" s="56"/>
      <c r="F9" s="39" t="str">
        <f>IF($B8="","",IF(ISERROR(MATCH(B8,Výpočty!$CB$5:$CB$200,0)),"",INDEX(Výpočty!$CE$5:$CE$200,MATCH(B8,Výpočty!$CB$5:$CB$200,0)+1,1)))</f>
        <v/>
      </c>
      <c r="G9" s="56"/>
      <c r="H9" s="63"/>
      <c r="I9" s="65"/>
      <c r="K9" s="92"/>
      <c r="L9" s="97"/>
      <c r="M9" s="99"/>
      <c r="N9" s="39" t="str">
        <f>IF($L8="","",IF(ISERROR(MATCH(L8,Výpočty!$BC$5:$BC$600,0)),"",INDEX(Výpočty!$BE$5:$BE$600,MATCH(L8,Výpočty!$BC$5:$BC$600,0)+1,1)))</f>
        <v/>
      </c>
      <c r="O9" s="56"/>
      <c r="P9" s="39" t="str">
        <f>IF($B8="","",IF(ISERROR(MATCH(L8,Výpočty!$CB$5:$CB$200,0)),"",INDEX(Výpočty!$CE$5:$CE$200,MATCH(L8,Výpočty!$CB$5:$CB$200,0)+1,1)))</f>
        <v/>
      </c>
      <c r="Q9" s="56"/>
      <c r="R9" s="63"/>
      <c r="S9" s="65"/>
      <c r="W9" s="52"/>
    </row>
    <row r="10" spans="1:23" ht="15" customHeight="1">
      <c r="A10" s="92" t="str">
        <f>IF(B10="","",MAX(A$4:A8)+1)</f>
        <v/>
      </c>
      <c r="B10" s="93"/>
      <c r="C10" s="95"/>
      <c r="D10" s="39" t="str">
        <f>IF($B10="","",IF(ISERROR(MATCH(B10,Výpočty!$BC$5:$BC$600,0)),"",INDEX(Výpočty!$BE$5:$BE$600,MATCH(B10,Výpočty!$BC$5:$BC$600,0),1)))</f>
        <v/>
      </c>
      <c r="E10" s="56" t="str">
        <f>IF(B10="","",Výpočty!BM10)</f>
        <v/>
      </c>
      <c r="F10" s="39" t="str">
        <f>IF($B10="","",IF(ISERROR(MATCH(B10,Výpočty!$CB$5:$CB$200,0)),"",INDEX(Výpočty!$CE$5:$CE$200,MATCH(B10,Výpočty!$CB$5:$CB$200,0),1)))</f>
        <v/>
      </c>
      <c r="G10" s="56" t="str">
        <f>IF(B10="","",Výpočty!CM10)</f>
        <v/>
      </c>
      <c r="H10" s="63" t="str">
        <f t="shared" ref="H10" si="8">IF(B10="","",E10*1.000001+G10)</f>
        <v/>
      </c>
      <c r="I10" s="65" t="str">
        <f t="shared" ref="I10" si="9">IF(B10="","",RANK(H10,H$4:H$23,1))</f>
        <v/>
      </c>
      <c r="K10" s="92" t="str">
        <f>IF(L10="","",MAX(K$4:K8)+1)</f>
        <v/>
      </c>
      <c r="L10" s="97"/>
      <c r="M10" s="99"/>
      <c r="N10" s="39" t="str">
        <f>IF($L10="","",IF(ISERROR(MATCH(L10,Výpočty!$BC$5:$BC$600,0)),"",INDEX(Výpočty!$BE$5:$BE$600,MATCH(L10,Výpočty!$BC$5:$BC$600,0),1)))</f>
        <v/>
      </c>
      <c r="O10" s="56" t="str">
        <f>IF(L10="","",Výpočty!BW10)</f>
        <v/>
      </c>
      <c r="P10" s="39" t="str">
        <f>IF($B10="","",IF(ISERROR(MATCH(L10,Výpočty!$CB$5:$CB$200,0)),"",INDEX(Výpočty!$CE$5:$CE$200,MATCH(L10,Výpočty!$CB$5:$CB$200,0),1)))</f>
        <v/>
      </c>
      <c r="Q10" s="56" t="str">
        <f>IF(L10="","",Výpočty!CW10)</f>
        <v/>
      </c>
      <c r="R10" s="63" t="str">
        <f t="shared" ref="R10" si="10">IF(L10="","",O10*1.000001+Q10)</f>
        <v/>
      </c>
      <c r="S10" s="65" t="str">
        <f t="shared" ref="S10" si="11">IF(L10="","",RANK(R10,R$4:R$23,1))</f>
        <v/>
      </c>
    </row>
    <row r="11" spans="1:23" ht="15.75" customHeight="1">
      <c r="A11" s="92"/>
      <c r="B11" s="97"/>
      <c r="C11" s="99"/>
      <c r="D11" s="39" t="str">
        <f>IF($B10="","",IF(ISERROR(MATCH(B10,Výpočty!$BC$5:$BC$600,0)),"",INDEX(Výpočty!$BE$5:$BE$600,MATCH(B10,Výpočty!$BC$5:$BC$600,0)+1,1)))</f>
        <v/>
      </c>
      <c r="E11" s="56"/>
      <c r="F11" s="39" t="str">
        <f>IF($B10="","",IF(ISERROR(MATCH(B10,Výpočty!$CB$5:$CB$200,0)),"",INDEX(Výpočty!$CE$5:$CE$200,MATCH(B10,Výpočty!$CB$5:$CB$200,0)+1,1)))</f>
        <v/>
      </c>
      <c r="G11" s="56"/>
      <c r="H11" s="63"/>
      <c r="I11" s="65"/>
      <c r="K11" s="92"/>
      <c r="L11" s="97"/>
      <c r="M11" s="99"/>
      <c r="N11" s="39" t="str">
        <f>IF($L10="","",IF(ISERROR(MATCH(L10,Výpočty!$BC$5:$BC$600,0)),"",INDEX(Výpočty!$BE$5:$BE$600,MATCH(L10,Výpočty!$BC$5:$BC$600,0)+1,1)))</f>
        <v/>
      </c>
      <c r="O11" s="56"/>
      <c r="P11" s="39" t="str">
        <f>IF($B10="","",IF(ISERROR(MATCH(L10,Výpočty!$CB$5:$CB$200,0)),"",INDEX(Výpočty!$CE$5:$CE$200,MATCH(L10,Výpočty!$CB$5:$CB$200,0)+1,1)))</f>
        <v/>
      </c>
      <c r="Q11" s="56"/>
      <c r="R11" s="63"/>
      <c r="S11" s="65"/>
      <c r="U11" s="121"/>
    </row>
    <row r="12" spans="1:23" ht="15" customHeight="1">
      <c r="A12" s="92" t="str">
        <f>IF(B12="","",MAX(A$4:A10)+1)</f>
        <v/>
      </c>
      <c r="B12" s="97"/>
      <c r="C12" s="99"/>
      <c r="D12" s="39" t="str">
        <f>IF($B12="","",IF(ISERROR(MATCH(B12,Výpočty!$BC$5:$BC$600,0)),"",INDEX(Výpočty!$BE$5:$BE$600,MATCH(B12,Výpočty!$BC$5:$BC$600,0),1)))</f>
        <v/>
      </c>
      <c r="E12" s="56" t="str">
        <f>IF(B12="","",Výpočty!BM12)</f>
        <v/>
      </c>
      <c r="F12" s="39" t="str">
        <f>IF($B12="","",IF(ISERROR(MATCH(B12,Výpočty!$CB$5:$CB$200,0)),"",INDEX(Výpočty!$CE$5:$CE$200,MATCH(B12,Výpočty!$CB$5:$CB$200,0),1)))</f>
        <v/>
      </c>
      <c r="G12" s="56" t="str">
        <f>IF(B12="","",Výpočty!CM12)</f>
        <v/>
      </c>
      <c r="H12" s="63" t="str">
        <f t="shared" ref="H12" si="12">IF(B12="","",E12*1.000001+G12)</f>
        <v/>
      </c>
      <c r="I12" s="65" t="str">
        <f t="shared" ref="I12" si="13">IF(B12="","",RANK(H12,H$4:H$23,1))</f>
        <v/>
      </c>
      <c r="K12" s="92" t="str">
        <f>IF(L12="","",MAX(K$4:K10)+1)</f>
        <v/>
      </c>
      <c r="L12" s="97"/>
      <c r="M12" s="99"/>
      <c r="N12" s="39" t="str">
        <f>IF($L12="","",IF(ISERROR(MATCH(L12,Výpočty!$BC$5:$BC$600,0)),"",INDEX(Výpočty!$BE$5:$BE$600,MATCH(L12,Výpočty!$BC$5:$BC$600,0),1)))</f>
        <v/>
      </c>
      <c r="O12" s="56" t="str">
        <f>IF(L12="","",Výpočty!BW12)</f>
        <v/>
      </c>
      <c r="P12" s="39" t="str">
        <f>IF($B12="","",IF(ISERROR(MATCH(L12,Výpočty!$CB$5:$CB$200,0)),"",INDEX(Výpočty!$CE$5:$CE$200,MATCH(L12,Výpočty!$CB$5:$CB$200,0),1)))</f>
        <v/>
      </c>
      <c r="Q12" s="56" t="str">
        <f>IF(L12="","",Výpočty!CW12)</f>
        <v/>
      </c>
      <c r="R12" s="63" t="str">
        <f t="shared" ref="R12" si="14">IF(L12="","",O12*1.000001+Q12)</f>
        <v/>
      </c>
      <c r="S12" s="65" t="str">
        <f t="shared" ref="S12" si="15">IF(L12="","",RANK(R12,R$4:R$23,1))</f>
        <v/>
      </c>
      <c r="U12" s="121"/>
    </row>
    <row r="13" spans="1:23" ht="15.75" customHeight="1" thickBot="1">
      <c r="A13" s="114"/>
      <c r="B13" s="97"/>
      <c r="C13" s="99"/>
      <c r="D13" s="40" t="str">
        <f>IF($B12="","",IF(ISERROR(MATCH(B12,Výpočty!$BC$5:$BC$600,0)),"",INDEX(Výpočty!$BE$5:$BE$600,MATCH(B12,Výpočty!$BC$5:$BC$600,0)+1,1)))</f>
        <v/>
      </c>
      <c r="E13" s="58"/>
      <c r="F13" s="40" t="str">
        <f>IF($B12="","",IF(ISERROR(MATCH(B12,Výpočty!$CB$5:$CB$200,0)),"",INDEX(Výpočty!$CE$5:$CE$200,MATCH(B12,Výpočty!$CB$5:$CB$200,0)+1,1)))</f>
        <v/>
      </c>
      <c r="G13" s="58"/>
      <c r="H13" s="64"/>
      <c r="I13" s="66"/>
      <c r="K13" s="114"/>
      <c r="L13" s="115"/>
      <c r="M13" s="119"/>
      <c r="N13" s="40" t="str">
        <f>IF($L12="","",IF(ISERROR(MATCH(L12,Výpočty!$BC$5:$BC$600,0)),"",INDEX(Výpočty!$BE$5:$BE$600,MATCH(L12,Výpočty!$BC$5:$BC$600,0)+1,1)))</f>
        <v/>
      </c>
      <c r="O13" s="58"/>
      <c r="P13" s="40" t="str">
        <f>IF($B12="","",IF(ISERROR(MATCH(L12,Výpočty!$CB$5:$CB$200,0)),"",INDEX(Výpočty!$CE$5:$CE$200,MATCH(L12,Výpočty!$CB$5:$CB$200,0)+1,1)))</f>
        <v/>
      </c>
      <c r="Q13" s="58"/>
      <c r="R13" s="64"/>
      <c r="S13" s="66"/>
      <c r="U13" s="121"/>
    </row>
    <row r="14" spans="1:23" ht="15" customHeight="1">
      <c r="A14" s="91" t="str">
        <f>IF(B14="","",MAX(A$4:A12)+1)</f>
        <v/>
      </c>
      <c r="B14" s="98"/>
      <c r="C14" s="118"/>
      <c r="D14" s="38" t="str">
        <f>IF($B14="","",IF(ISERROR(MATCH(B14,Výpočty!$BC$5:$BC$600,0)),"",INDEX(Výpočty!$BE$5:$BE$600,MATCH(B14,Výpočty!$BC$5:$BC$600,0),1)))</f>
        <v/>
      </c>
      <c r="E14" s="60" t="str">
        <f>IF(B14="","",Výpočty!BM14)</f>
        <v/>
      </c>
      <c r="F14" s="38" t="str">
        <f>IF($B14="","",IF(ISERROR(MATCH(B14,Výpočty!$CB$5:$CB$200,0)),"",INDEX(Výpočty!$CE$5:$CE$200,MATCH(B14,Výpočty!$CB$5:$CB$200,0),1)))</f>
        <v/>
      </c>
      <c r="G14" s="60" t="str">
        <f>IF(B14="","",Výpočty!CM14)</f>
        <v/>
      </c>
      <c r="H14" s="70" t="str">
        <f t="shared" ref="H14" si="16">IF(B14="","",E14*1.000001+G14)</f>
        <v/>
      </c>
      <c r="I14" s="71" t="str">
        <f t="shared" ref="I14" si="17">IF(B14="","",RANK(H14,H$4:H$23,1))</f>
        <v/>
      </c>
      <c r="K14" s="91" t="str">
        <f>IF(L14="","",MAX(K$4:K12)+1)</f>
        <v/>
      </c>
      <c r="L14" s="98"/>
      <c r="M14" s="118"/>
      <c r="N14" s="38" t="str">
        <f>IF($L14="","",IF(ISERROR(MATCH(L14,Výpočty!$BC$5:$BC$600,0)),"",INDEX(Výpočty!$BE$5:$BE$600,MATCH(L14,Výpočty!$BC$5:$BC$600,0),1)))</f>
        <v/>
      </c>
      <c r="O14" s="60" t="str">
        <f>IF(L14="","",Výpočty!BW14)</f>
        <v/>
      </c>
      <c r="P14" s="38" t="str">
        <f>IF($B14="","",IF(ISERROR(MATCH(L14,Výpočty!$CB$5:$CB$200,0)),"",INDEX(Výpočty!$CE$5:$CE$200,MATCH(L14,Výpočty!$CB$5:$CB$200,0),1)))</f>
        <v/>
      </c>
      <c r="Q14" s="60" t="str">
        <f>IF(L14="","",Výpočty!CW14)</f>
        <v/>
      </c>
      <c r="R14" s="70" t="str">
        <f t="shared" ref="R14" si="18">IF(L14="","",O14*1.000001+Q14)</f>
        <v/>
      </c>
      <c r="S14" s="71" t="str">
        <f t="shared" ref="S14" si="19">IF(L14="","",RANK(R14,R$4:R$23,1))</f>
        <v/>
      </c>
      <c r="U14" s="121"/>
    </row>
    <row r="15" spans="1:23" ht="15.75" customHeight="1">
      <c r="A15" s="92"/>
      <c r="B15" s="97"/>
      <c r="C15" s="99"/>
      <c r="D15" s="39" t="str">
        <f>IF($B14="","",IF(ISERROR(MATCH(B14,Výpočty!$BC$5:$BC$600,0)),"",INDEX(Výpočty!$BE$5:$BE$600,MATCH(B14,Výpočty!$BC$5:$BC$600,0)+1,1)))</f>
        <v/>
      </c>
      <c r="E15" s="56"/>
      <c r="F15" s="39" t="str">
        <f>IF($B14="","",IF(ISERROR(MATCH(B14,Výpočty!$CB$5:$CB$200,0)),"",INDEX(Výpočty!$CE$5:$CE$200,MATCH(B14,Výpočty!$CB$5:$CB$200,0)+1,1)))</f>
        <v/>
      </c>
      <c r="G15" s="56"/>
      <c r="H15" s="63"/>
      <c r="I15" s="65"/>
      <c r="K15" s="92"/>
      <c r="L15" s="97"/>
      <c r="M15" s="99"/>
      <c r="N15" s="39" t="str">
        <f>IF($L14="","",IF(ISERROR(MATCH(L14,Výpočty!$BC$5:$BC$600,0)),"",INDEX(Výpočty!$BE$5:$BE$600,MATCH(L14,Výpočty!$BC$5:$BC$600,0)+1,1)))</f>
        <v/>
      </c>
      <c r="O15" s="56"/>
      <c r="P15" s="39" t="str">
        <f>IF($B14="","",IF(ISERROR(MATCH(L14,Výpočty!$CB$5:$CB$200,0)),"",INDEX(Výpočty!$CE$5:$CE$200,MATCH(L14,Výpočty!$CB$5:$CB$200,0)+1,1)))</f>
        <v/>
      </c>
      <c r="Q15" s="56"/>
      <c r="R15" s="63"/>
      <c r="S15" s="65"/>
    </row>
    <row r="16" spans="1:23" ht="15" customHeight="1">
      <c r="A16" s="92" t="str">
        <f>IF(B16="","",MAX(A$4:A14)+1)</f>
        <v/>
      </c>
      <c r="B16" s="97"/>
      <c r="C16" s="99"/>
      <c r="D16" s="39" t="str">
        <f>IF($B16="","",IF(ISERROR(MATCH(B16,Výpočty!$BC$5:$BC$600,0)),"",INDEX(Výpočty!$BE$5:$BE$600,MATCH(B16,Výpočty!$BC$5:$BC$600,0),1)))</f>
        <v/>
      </c>
      <c r="E16" s="56" t="str">
        <f>IF(B16="","",Výpočty!BM16)</f>
        <v/>
      </c>
      <c r="F16" s="39" t="str">
        <f>IF($B16="","",IF(ISERROR(MATCH(B16,Výpočty!$CB$5:$CB$200,0)),"",INDEX(Výpočty!$CE$5:$CE$200,MATCH(B16,Výpočty!$CB$5:$CB$200,0),1)))</f>
        <v/>
      </c>
      <c r="G16" s="56" t="str">
        <f>IF(B16="","",Výpočty!CM16)</f>
        <v/>
      </c>
      <c r="H16" s="63" t="str">
        <f t="shared" ref="H16" si="20">IF(B16="","",E16*1.000001+G16)</f>
        <v/>
      </c>
      <c r="I16" s="65" t="str">
        <f t="shared" ref="I16" si="21">IF(B16="","",RANK(H16,H$4:H$23,1))</f>
        <v/>
      </c>
      <c r="K16" s="92" t="str">
        <f>IF(L16="","",MAX(K$4:K14)+1)</f>
        <v/>
      </c>
      <c r="L16" s="97"/>
      <c r="M16" s="99"/>
      <c r="N16" s="39" t="str">
        <f>IF($L16="","",IF(ISERROR(MATCH(L16,Výpočty!$BC$5:$BC$600,0)),"",INDEX(Výpočty!$BE$5:$BE$600,MATCH(L16,Výpočty!$BC$5:$BC$600,0),1)))</f>
        <v/>
      </c>
      <c r="O16" s="56" t="str">
        <f>IF(L16="","",Výpočty!BW16)</f>
        <v/>
      </c>
      <c r="P16" s="39" t="str">
        <f>IF($B16="","",IF(ISERROR(MATCH(L16,Výpočty!$CB$5:$CB$200,0)),"",INDEX(Výpočty!$CE$5:$CE$200,MATCH(L16,Výpočty!$CB$5:$CB$200,0),1)))</f>
        <v/>
      </c>
      <c r="Q16" s="56" t="str">
        <f>IF(L16="","",Výpočty!CW16)</f>
        <v/>
      </c>
      <c r="R16" s="63" t="str">
        <f t="shared" ref="R16" si="22">IF(L16="","",O16*1.000001+Q16)</f>
        <v/>
      </c>
      <c r="S16" s="65" t="str">
        <f t="shared" ref="S16" si="23">IF(L16="","",RANK(R16,R$4:R$23,1))</f>
        <v/>
      </c>
    </row>
    <row r="17" spans="1:23" ht="15.75" customHeight="1">
      <c r="A17" s="92"/>
      <c r="B17" s="97"/>
      <c r="C17" s="99"/>
      <c r="D17" s="39" t="str">
        <f>IF($B16="","",IF(ISERROR(MATCH(B16,Výpočty!$BC$5:$BC$600,0)),"",INDEX(Výpočty!$BE$5:$BE$600,MATCH(B16,Výpočty!$BC$5:$BC$600,0)+1,1)))</f>
        <v/>
      </c>
      <c r="E17" s="56"/>
      <c r="F17" s="39" t="str">
        <f>IF($B16="","",IF(ISERROR(MATCH(B16,Výpočty!$CB$5:$CB$200,0)),"",INDEX(Výpočty!$CE$5:$CE$200,MATCH(B16,Výpočty!$CB$5:$CB$200,0)+1,1)))</f>
        <v/>
      </c>
      <c r="G17" s="56"/>
      <c r="H17" s="63"/>
      <c r="I17" s="65"/>
      <c r="K17" s="92"/>
      <c r="L17" s="97"/>
      <c r="M17" s="99"/>
      <c r="N17" s="39" t="str">
        <f>IF($L16="","",IF(ISERROR(MATCH(L16,Výpočty!$BC$5:$BC$600,0)),"",INDEX(Výpočty!$BE$5:$BE$600,MATCH(L16,Výpočty!$BC$5:$BC$600,0)+1,1)))</f>
        <v/>
      </c>
      <c r="O17" s="56"/>
      <c r="P17" s="39" t="str">
        <f>IF($B16="","",IF(ISERROR(MATCH(L16,Výpočty!$CB$5:$CB$200,0)),"",INDEX(Výpočty!$CE$5:$CE$200,MATCH(L16,Výpočty!$CB$5:$CB$200,0)+1,1)))</f>
        <v/>
      </c>
      <c r="Q17" s="56"/>
      <c r="R17" s="63"/>
      <c r="S17" s="65"/>
      <c r="W17" s="52"/>
    </row>
    <row r="18" spans="1:23" ht="15" customHeight="1">
      <c r="A18" s="92" t="str">
        <f>IF(B18="","",MAX(A$4:A16)+1)</f>
        <v/>
      </c>
      <c r="B18" s="97"/>
      <c r="C18" s="99"/>
      <c r="D18" s="39" t="str">
        <f>IF($B18="","",IF(ISERROR(MATCH(B18,Výpočty!$BC$5:$BC$600,0)),"",INDEX(Výpočty!$BE$5:$BE$600,MATCH(B18,Výpočty!$BC$5:$BC$600,0),1)))</f>
        <v/>
      </c>
      <c r="E18" s="56" t="str">
        <f>IF(B18="","",Výpočty!BM18)</f>
        <v/>
      </c>
      <c r="F18" s="39" t="str">
        <f>IF($B18="","",IF(ISERROR(MATCH(B18,Výpočty!$CB$5:$CB$200,0)),"",INDEX(Výpočty!$CE$5:$CE$200,MATCH(B18,Výpočty!$CB$5:$CB$200,0),1)))</f>
        <v/>
      </c>
      <c r="G18" s="56" t="str">
        <f>IF(B18="","",Výpočty!CM18)</f>
        <v/>
      </c>
      <c r="H18" s="63" t="str">
        <f t="shared" ref="H18" si="24">IF(B18="","",E18*1.000001+G18)</f>
        <v/>
      </c>
      <c r="I18" s="65" t="str">
        <f t="shared" ref="I18" si="25">IF(B18="","",RANK(H18,H$4:H$23,1))</f>
        <v/>
      </c>
      <c r="K18" s="92" t="str">
        <f>IF(L18="","",MAX(K$4:K16)+1)</f>
        <v/>
      </c>
      <c r="L18" s="97"/>
      <c r="M18" s="99"/>
      <c r="N18" s="39" t="str">
        <f>IF($L18="","",IF(ISERROR(MATCH(L18,Výpočty!$BC$5:$BC$600,0)),"",INDEX(Výpočty!$BE$5:$BE$600,MATCH(L18,Výpočty!$BC$5:$BC$600,0),1)))</f>
        <v/>
      </c>
      <c r="O18" s="56" t="str">
        <f>IF(L18="","",Výpočty!BW18)</f>
        <v/>
      </c>
      <c r="P18" s="39" t="str">
        <f>IF($B18="","",IF(ISERROR(MATCH(L18,Výpočty!$CB$5:$CB$200,0)),"",INDEX(Výpočty!$CE$5:$CE$200,MATCH(L18,Výpočty!$CB$5:$CB$200,0),1)))</f>
        <v/>
      </c>
      <c r="Q18" s="56" t="str">
        <f>IF(L18="","",Výpočty!CW18)</f>
        <v/>
      </c>
      <c r="R18" s="63" t="str">
        <f t="shared" ref="R18" si="26">IF(L18="","",O18*1.000001+Q18)</f>
        <v/>
      </c>
      <c r="S18" s="65" t="str">
        <f t="shared" ref="S18" si="27">IF(L18="","",RANK(R18,R$4:R$23,1))</f>
        <v/>
      </c>
    </row>
    <row r="19" spans="1:23" ht="15.75" customHeight="1">
      <c r="A19" s="92"/>
      <c r="B19" s="97"/>
      <c r="C19" s="99"/>
      <c r="D19" s="39" t="str">
        <f>IF($B18="","",IF(ISERROR(MATCH(B18,Výpočty!$BC$5:$BC$600,0)),"",INDEX(Výpočty!$BE$5:$BE$600,MATCH(B18,Výpočty!$BC$5:$BC$600,0)+1,1)))</f>
        <v/>
      </c>
      <c r="E19" s="56"/>
      <c r="F19" s="39" t="str">
        <f>IF($B18="","",IF(ISERROR(MATCH(B18,Výpočty!$CB$5:$CB$200,0)),"",INDEX(Výpočty!$CE$5:$CE$200,MATCH(B18,Výpočty!$CB$5:$CB$200,0)+1,1)))</f>
        <v/>
      </c>
      <c r="G19" s="56"/>
      <c r="H19" s="63"/>
      <c r="I19" s="65"/>
      <c r="K19" s="92"/>
      <c r="L19" s="97"/>
      <c r="M19" s="99"/>
      <c r="N19" s="39" t="str">
        <f>IF($L18="","",IF(ISERROR(MATCH(L18,Výpočty!$BC$5:$BC$600,0)),"",INDEX(Výpočty!$BE$5:$BE$600,MATCH(L18,Výpočty!$BC$5:$BC$600,0)+1,1)))</f>
        <v/>
      </c>
      <c r="O19" s="56"/>
      <c r="P19" s="39" t="str">
        <f>IF($B18="","",IF(ISERROR(MATCH(L18,Výpočty!$CB$5:$CB$200,0)),"",INDEX(Výpočty!$CE$5:$CE$200,MATCH(L18,Výpočty!$CB$5:$CB$200,0)+1,1)))</f>
        <v/>
      </c>
      <c r="Q19" s="56"/>
      <c r="R19" s="63"/>
      <c r="S19" s="65"/>
    </row>
    <row r="20" spans="1:23" ht="15" customHeight="1">
      <c r="A20" s="92" t="str">
        <f>IF(B20="","",MAX(A$4:A18)+1)</f>
        <v/>
      </c>
      <c r="B20" s="97"/>
      <c r="C20" s="99"/>
      <c r="D20" s="39" t="str">
        <f>IF($B20="","",IF(ISERROR(MATCH(B20,Výpočty!$BC$5:$BC$600,0)),"",INDEX(Výpočty!$BE$5:$BE$600,MATCH(B20,Výpočty!$BC$5:$BC$600,0),1)))</f>
        <v/>
      </c>
      <c r="E20" s="56" t="str">
        <f>IF(B20="","",Výpočty!BM20)</f>
        <v/>
      </c>
      <c r="F20" s="39" t="str">
        <f>IF($B20="","",IF(ISERROR(MATCH(B20,Výpočty!$CB$5:$CB$200,0)),"",INDEX(Výpočty!$CE$5:$CE$200,MATCH(B20,Výpočty!$CB$5:$CB$200,0),1)))</f>
        <v/>
      </c>
      <c r="G20" s="56" t="str">
        <f>IF(B20="","",Výpočty!CM20)</f>
        <v/>
      </c>
      <c r="H20" s="63" t="str">
        <f t="shared" ref="H20" si="28">IF(B20="","",E20*1.000001+G20)</f>
        <v/>
      </c>
      <c r="I20" s="65" t="str">
        <f t="shared" ref="I20" si="29">IF(B20="","",RANK(H20,H$4:H$23,1))</f>
        <v/>
      </c>
      <c r="K20" s="92" t="str">
        <f>IF(L20="","",MAX(K$4:K18)+1)</f>
        <v/>
      </c>
      <c r="L20" s="97"/>
      <c r="M20" s="99"/>
      <c r="N20" s="39" t="str">
        <f>IF($L20="","",IF(ISERROR(MATCH(L20,Výpočty!$BC$5:$BC$600,0)),"",INDEX(Výpočty!$BE$5:$BE$600,MATCH(L20,Výpočty!$BC$5:$BC$600,0),1)))</f>
        <v/>
      </c>
      <c r="O20" s="56" t="str">
        <f>IF(L20="","",Výpočty!BW20)</f>
        <v/>
      </c>
      <c r="P20" s="39" t="str">
        <f>IF($B20="","",IF(ISERROR(MATCH(L20,Výpočty!$CB$5:$CB$200,0)),"",INDEX(Výpočty!$CE$5:$CE$200,MATCH(L20,Výpočty!$CB$5:$CB$200,0),1)))</f>
        <v/>
      </c>
      <c r="Q20" s="56" t="str">
        <f>IF(L20="","",Výpočty!CW20)</f>
        <v/>
      </c>
      <c r="R20" s="63" t="str">
        <f t="shared" ref="R20" si="30">IF(L20="","",O20*1.000001+Q20)</f>
        <v/>
      </c>
      <c r="S20" s="65" t="str">
        <f t="shared" ref="S20" si="31">IF(L20="","",RANK(R20,R$4:R$23,1))</f>
        <v/>
      </c>
    </row>
    <row r="21" spans="1:23" ht="15.75" customHeight="1">
      <c r="A21" s="92"/>
      <c r="B21" s="97"/>
      <c r="C21" s="99"/>
      <c r="D21" s="39" t="str">
        <f>IF($B20="","",IF(ISERROR(MATCH(B20,Výpočty!$BC$5:$BC$600,0)),"",INDEX(Výpočty!$BE$5:$BE$600,MATCH(B20,Výpočty!$BC$5:$BC$600,0)+1,1)))</f>
        <v/>
      </c>
      <c r="E21" s="56"/>
      <c r="F21" s="39" t="str">
        <f>IF($B20="","",IF(ISERROR(MATCH(B20,Výpočty!$CB$5:$CB$200,0)),"",INDEX(Výpočty!$CE$5:$CE$200,MATCH(B20,Výpočty!$CB$5:$CB$200,0)+1,1)))</f>
        <v/>
      </c>
      <c r="G21" s="56"/>
      <c r="H21" s="63"/>
      <c r="I21" s="65"/>
      <c r="K21" s="92"/>
      <c r="L21" s="97"/>
      <c r="M21" s="99"/>
      <c r="N21" s="39" t="str">
        <f>IF($L20="","",IF(ISERROR(MATCH(L20,Výpočty!$BC$5:$BC$600,0)),"",INDEX(Výpočty!$BE$5:$BE$600,MATCH(L20,Výpočty!$BC$5:$BC$600,0)+1,1)))</f>
        <v/>
      </c>
      <c r="O21" s="56"/>
      <c r="P21" s="39" t="str">
        <f>IF($B20="","",IF(ISERROR(MATCH(L20,Výpočty!$CB$5:$CB$200,0)),"",INDEX(Výpočty!$CE$5:$CE$200,MATCH(L20,Výpočty!$CB$5:$CB$200,0)+1,1)))</f>
        <v/>
      </c>
      <c r="Q21" s="56"/>
      <c r="R21" s="63"/>
      <c r="S21" s="65"/>
    </row>
    <row r="22" spans="1:23" ht="15" customHeight="1">
      <c r="A22" s="92" t="str">
        <f>IF(B22="","",MAX(A$4:A20)+1)</f>
        <v/>
      </c>
      <c r="B22" s="97"/>
      <c r="C22" s="99"/>
      <c r="D22" s="39" t="str">
        <f>IF($B22="","",IF(ISERROR(MATCH(B22,Výpočty!$BC$5:$BC$600,0)),"",INDEX(Výpočty!$BE$5:$BE$600,MATCH(B22,Výpočty!$BC$5:$BC$600,0),1)))</f>
        <v/>
      </c>
      <c r="E22" s="56" t="str">
        <f>IF(B22="","",Výpočty!BM22)</f>
        <v/>
      </c>
      <c r="F22" s="39" t="str">
        <f>IF($B22="","",IF(ISERROR(MATCH(B22,Výpočty!$CB$5:$CB$200,0)),"",INDEX(Výpočty!$CE$5:$CE$200,MATCH(B22,Výpočty!$CB$5:$CB$200,0),1)))</f>
        <v/>
      </c>
      <c r="G22" s="56" t="str">
        <f>IF(B22="","",Výpočty!CM22)</f>
        <v/>
      </c>
      <c r="H22" s="63" t="str">
        <f t="shared" ref="H22" si="32">IF(B22="","",E22*1.000001+G22)</f>
        <v/>
      </c>
      <c r="I22" s="65" t="str">
        <f t="shared" ref="I22" si="33">IF(B22="","",RANK(H22,H$4:H$23,1))</f>
        <v/>
      </c>
      <c r="K22" s="92" t="str">
        <f>IF(L22="","",MAX(K$4:K20)+1)</f>
        <v/>
      </c>
      <c r="L22" s="97"/>
      <c r="M22" s="99"/>
      <c r="N22" s="39" t="str">
        <f>IF($L22="","",IF(ISERROR(MATCH(L22,Výpočty!$BC$5:$BC$600,0)),"",INDEX(Výpočty!$BE$5:$BE$600,MATCH(L22,Výpočty!$BC$5:$BC$600,0),1)))</f>
        <v/>
      </c>
      <c r="O22" s="56" t="str">
        <f>IF(L22="","",Výpočty!BW22)</f>
        <v/>
      </c>
      <c r="P22" s="39" t="str">
        <f>IF($B22="","",IF(ISERROR(MATCH(L22,Výpočty!$CB$5:$CB$200,0)),"",INDEX(Výpočty!$CE$5:$CE$200,MATCH(L22,Výpočty!$CB$5:$CB$200,0),1)))</f>
        <v/>
      </c>
      <c r="Q22" s="56" t="str">
        <f>IF(L22="","",Výpočty!CW22)</f>
        <v/>
      </c>
      <c r="R22" s="63" t="str">
        <f t="shared" ref="R22" si="34">IF(L22="","",O22*1.000001+Q22)</f>
        <v/>
      </c>
      <c r="S22" s="65" t="str">
        <f t="shared" ref="S22" si="35">IF(L22="","",RANK(R22,R$4:R$23,1))</f>
        <v/>
      </c>
    </row>
    <row r="23" spans="1:23" ht="15" customHeight="1" thickBot="1">
      <c r="A23" s="114"/>
      <c r="B23" s="115"/>
      <c r="C23" s="119"/>
      <c r="D23" s="40" t="str">
        <f>IF($B22="","",IF(ISERROR(MATCH(B22,Výpočty!$BC$5:$BC$600,0)),"",INDEX(Výpočty!$BE$5:$BE$600,MATCH(B22,Výpočty!$BC$5:$BC$600,0)+1,1)))</f>
        <v/>
      </c>
      <c r="E23" s="58"/>
      <c r="F23" s="40" t="str">
        <f>IF($B22="","",IF(ISERROR(MATCH(B22,Výpočty!$CB$5:$CB$200,0)),"",INDEX(Výpočty!$CE$5:$CE$200,MATCH(B22,Výpočty!$CB$5:$CB$200,0)+1,1)))</f>
        <v/>
      </c>
      <c r="G23" s="58"/>
      <c r="H23" s="64"/>
      <c r="I23" s="66"/>
      <c r="K23" s="114"/>
      <c r="L23" s="115"/>
      <c r="M23" s="119"/>
      <c r="N23" s="40" t="str">
        <f>IF($L22="","",IF(ISERROR(MATCH(L22,Výpočty!$BC$5:$BC$600,0)),"",INDEX(Výpočty!$BE$5:$BE$600,MATCH(L22,Výpočty!$BC$5:$BC$600,0)+1,1)))</f>
        <v/>
      </c>
      <c r="O23" s="58"/>
      <c r="P23" s="40" t="str">
        <f>IF($B22="","",IF(ISERROR(MATCH(L22,Výpočty!$CB$5:$CB$200,0)),"",INDEX(Výpočty!$CE$5:$CE$200,MATCH(L22,Výpočty!$CB$5:$CB$200,0)+1,1)))</f>
        <v/>
      </c>
      <c r="Q23" s="58"/>
      <c r="R23" s="64"/>
      <c r="S23" s="66"/>
    </row>
    <row r="26" spans="1:23" ht="15.75" thickBot="1"/>
    <row r="27" spans="1:23" ht="27.75" customHeight="1">
      <c r="A27" s="107" t="s">
        <v>39</v>
      </c>
      <c r="B27" s="15" t="s">
        <v>61</v>
      </c>
      <c r="C27" s="109" t="s">
        <v>7</v>
      </c>
      <c r="D27" s="89" t="s">
        <v>40</v>
      </c>
      <c r="E27" s="112"/>
      <c r="F27" s="113" t="s">
        <v>41</v>
      </c>
      <c r="G27" s="113"/>
      <c r="H27" s="100" t="s">
        <v>42</v>
      </c>
      <c r="I27" s="103" t="s">
        <v>43</v>
      </c>
      <c r="K27" s="107" t="s">
        <v>39</v>
      </c>
      <c r="L27" s="47" t="s">
        <v>64</v>
      </c>
      <c r="M27" s="109" t="s">
        <v>7</v>
      </c>
      <c r="N27" s="89" t="s">
        <v>40</v>
      </c>
      <c r="O27" s="112"/>
      <c r="P27" s="113" t="s">
        <v>41</v>
      </c>
      <c r="Q27" s="113"/>
      <c r="R27" s="100" t="s">
        <v>42</v>
      </c>
      <c r="S27" s="103" t="s">
        <v>43</v>
      </c>
    </row>
    <row r="28" spans="1:23" ht="20.25" customHeight="1" thickBot="1">
      <c r="A28" s="108"/>
      <c r="B28" s="16"/>
      <c r="C28" s="110"/>
      <c r="D28" s="2" t="s">
        <v>8</v>
      </c>
      <c r="E28" s="83" t="s">
        <v>9</v>
      </c>
      <c r="F28" s="2" t="s">
        <v>8</v>
      </c>
      <c r="G28" s="106" t="s">
        <v>9</v>
      </c>
      <c r="H28" s="101"/>
      <c r="I28" s="104"/>
      <c r="K28" s="108"/>
      <c r="L28" s="16"/>
      <c r="M28" s="110"/>
      <c r="N28" s="2" t="s">
        <v>8</v>
      </c>
      <c r="O28" s="83" t="s">
        <v>9</v>
      </c>
      <c r="P28" s="2" t="s">
        <v>8</v>
      </c>
      <c r="Q28" s="106" t="s">
        <v>9</v>
      </c>
      <c r="R28" s="101"/>
      <c r="S28" s="104"/>
    </row>
    <row r="29" spans="1:23" ht="20.25" customHeight="1" thickBot="1">
      <c r="A29" s="108"/>
      <c r="B29" s="41" t="s">
        <v>44</v>
      </c>
      <c r="C29" s="110"/>
      <c r="D29" s="4" t="s">
        <v>11</v>
      </c>
      <c r="E29" s="83"/>
      <c r="F29" s="42" t="s">
        <v>11</v>
      </c>
      <c r="G29" s="106"/>
      <c r="H29" s="102"/>
      <c r="I29" s="105"/>
      <c r="K29" s="108"/>
      <c r="L29" s="48" t="s">
        <v>44</v>
      </c>
      <c r="M29" s="111"/>
      <c r="N29" s="4" t="s">
        <v>11</v>
      </c>
      <c r="O29" s="83"/>
      <c r="P29" s="42" t="s">
        <v>11</v>
      </c>
      <c r="Q29" s="106"/>
      <c r="R29" s="102"/>
      <c r="S29" s="105"/>
    </row>
    <row r="30" spans="1:23" ht="15" customHeight="1">
      <c r="A30" s="91" t="str">
        <f>IF(B30="","",MAX(A$4:A28)+1)</f>
        <v/>
      </c>
      <c r="B30" s="98"/>
      <c r="C30" s="118"/>
      <c r="D30" s="38" t="str">
        <f>IF($B30="","",IF(ISERROR(MATCH(B30,Výpočty!$BC$5:$BC$600,0)),"",INDEX(Výpočty!$BE$5:$BE$600,MATCH(B30,Výpočty!$BC$5:$BC$600,0),1)))</f>
        <v/>
      </c>
      <c r="E30" s="60" t="str">
        <f>IF(B30="","",Výpočty!BM30)</f>
        <v/>
      </c>
      <c r="F30" s="38" t="str">
        <f>IF($B30="","",IF(ISERROR(MATCH(B30,Výpočty!$CB$5:$CB$200,0)),"",INDEX(Výpočty!$CE$5:$CE$200,MATCH(B30,Výpočty!$CB$5:$CB$200,0),1)))</f>
        <v/>
      </c>
      <c r="G30" s="60" t="str">
        <f>IF(B30="","",Výpočty!CM30)</f>
        <v/>
      </c>
      <c r="H30" s="70" t="str">
        <f>IF(B30="","",E30*1.000001+G30)</f>
        <v/>
      </c>
      <c r="I30" s="71" t="str">
        <f>IF(B30="","",RANK(H30,H$30:H$49,1))</f>
        <v/>
      </c>
      <c r="K30" s="91"/>
      <c r="L30" s="93"/>
      <c r="M30" s="95"/>
      <c r="N30" s="38" t="str">
        <f>IF($L30="","",IF(ISERROR(MATCH(L30,Výpočty!$BC$5:$BC$600,0)),"",INDEX(Výpočty!$BE$5:$BE$600,MATCH(L30,Výpočty!$BC$5:$BC$600,0),1)))</f>
        <v/>
      </c>
      <c r="O30" s="60" t="str">
        <f>IF(L30="","",Výpočty!BW30)</f>
        <v/>
      </c>
      <c r="P30" s="38" t="str">
        <f>IF($L30="","",IF(ISERROR(MATCH(L30,Výpočty!$CB$5:$CB$200,0)),"",INDEX(Výpočty!$CE$5:$CE$200,MATCH(L30,Výpočty!$CB$5:$CB$200,0),1)))</f>
        <v/>
      </c>
      <c r="Q30" s="60" t="str">
        <f>IF(L30="","",Výpočty!CW30)</f>
        <v/>
      </c>
      <c r="R30" s="70" t="str">
        <f>IF(L30="","",O30*1.000001+Q30)</f>
        <v/>
      </c>
      <c r="S30" s="71" t="str">
        <f>IF(L30="","",RANK(R30,R$30:R$49,1))</f>
        <v/>
      </c>
    </row>
    <row r="31" spans="1:23" ht="15.75" customHeight="1">
      <c r="A31" s="92"/>
      <c r="B31" s="97"/>
      <c r="C31" s="99"/>
      <c r="D31" s="39" t="str">
        <f>IF($B30="","",IF(ISERROR(MATCH(B30,Výpočty!$BC$5:$BC$600,0)),"",INDEX(Výpočty!$BE$5:$BE$600,MATCH(B30,Výpočty!$BC$5:$BC$600,0)+1,1)))</f>
        <v/>
      </c>
      <c r="E31" s="56"/>
      <c r="F31" s="39" t="str">
        <f>IF($B30="","",IF(ISERROR(MATCH(B30,Výpočty!$CB$5:$CB$200,0)),"",INDEX(Výpočty!$CE$5:$CE$200,MATCH(B30,Výpočty!$CB$5:$CB$200,0)+1,1)))</f>
        <v/>
      </c>
      <c r="G31" s="56"/>
      <c r="H31" s="63"/>
      <c r="I31" s="65"/>
      <c r="K31" s="92"/>
      <c r="L31" s="97"/>
      <c r="M31" s="99"/>
      <c r="N31" s="39" t="str">
        <f>IF($L30="","",IF(ISERROR(MATCH(L30,Výpočty!$BC$5:$BC$600,0)),"",INDEX(Výpočty!$BE$5:$BE$600,MATCH(L30,Výpočty!$BC$5:$BC$600,0)+1,1)))</f>
        <v/>
      </c>
      <c r="O31" s="56"/>
      <c r="P31" s="39" t="str">
        <f>IF($L30="","",IF(ISERROR(MATCH(L30,Výpočty!$CB$5:$CB$200,0)),"",INDEX(Výpočty!$CE$5:$CE$200,MATCH(L30,Výpočty!$CB$5:$CB$200,0)+1,1)))</f>
        <v/>
      </c>
      <c r="Q31" s="56"/>
      <c r="R31" s="63"/>
      <c r="S31" s="65"/>
    </row>
    <row r="32" spans="1:23" ht="15" customHeight="1">
      <c r="A32" s="92" t="str">
        <f>IF(B32="","",MAX(A$4:A30)+1)</f>
        <v/>
      </c>
      <c r="B32" s="97"/>
      <c r="C32" s="99"/>
      <c r="D32" s="39" t="str">
        <f>IF($B32="","",IF(ISERROR(MATCH(B32,Výpočty!$BC$5:$BC$600,0)),"",INDEX(Výpočty!$BE$5:$BE$600,MATCH(B32,Výpočty!$BC$5:$BC$600,0),1)))</f>
        <v/>
      </c>
      <c r="E32" s="56" t="str">
        <f>IF(B32="","",Výpočty!BM32)</f>
        <v/>
      </c>
      <c r="F32" s="39" t="str">
        <f>IF($B32="","",IF(ISERROR(MATCH(B32,Výpočty!$CB$5:$CB$200,0)),"",INDEX(Výpočty!$CE$5:$CE$200,MATCH(B32,Výpočty!$CB$5:$CB$200,0),1)))</f>
        <v/>
      </c>
      <c r="G32" s="56" t="str">
        <f>IF(B32="","",Výpočty!CM32)</f>
        <v/>
      </c>
      <c r="H32" s="63" t="str">
        <f t="shared" ref="H32" si="36">IF(B32="","",E32*1.000001+G32)</f>
        <v/>
      </c>
      <c r="I32" s="65" t="str">
        <f t="shared" ref="I32" si="37">IF(B32="","",RANK(H32,H$30:H$49,1))</f>
        <v/>
      </c>
      <c r="K32" s="92"/>
      <c r="L32" s="97"/>
      <c r="M32" s="99"/>
      <c r="N32" s="39" t="str">
        <f>IF($L32="","",IF(ISERROR(MATCH(L32,Výpočty!$BC$5:$BC$600,0)),"",INDEX(Výpočty!$BE$5:$BE$600,MATCH(L32,Výpočty!$BC$5:$BC$600,0),1)))</f>
        <v/>
      </c>
      <c r="O32" s="56" t="str">
        <f>IF(L32="","",Výpočty!BW32)</f>
        <v/>
      </c>
      <c r="P32" s="39" t="str">
        <f>IF($L32="","",IF(ISERROR(MATCH(L32,Výpočty!$CB$5:$CB$200,0)),"",INDEX(Výpočty!$CE$5:$CE$200,MATCH(L32,Výpočty!$CB$5:$CB$200,0),1)))</f>
        <v/>
      </c>
      <c r="Q32" s="56" t="str">
        <f>IF(L32="","",Výpočty!CW32)</f>
        <v/>
      </c>
      <c r="R32" s="63" t="str">
        <f t="shared" ref="R32" si="38">IF(L32="","",O32*1.000001+Q32)</f>
        <v/>
      </c>
      <c r="S32" s="65" t="str">
        <f t="shared" ref="S32" si="39">IF(L32="","",RANK(R32,R$30:R$49,1))</f>
        <v/>
      </c>
    </row>
    <row r="33" spans="1:19" ht="15.75" customHeight="1">
      <c r="A33" s="92"/>
      <c r="B33" s="97"/>
      <c r="C33" s="99"/>
      <c r="D33" s="39" t="str">
        <f>IF($B32="","",IF(ISERROR(MATCH(B32,Výpočty!$BC$5:$BC$600,0)),"",INDEX(Výpočty!$BE$5:$BE$600,MATCH(B32,Výpočty!$BC$5:$BC$600,0)+1,1)))</f>
        <v/>
      </c>
      <c r="E33" s="56"/>
      <c r="F33" s="39" t="str">
        <f>IF($B32="","",IF(ISERROR(MATCH(B32,Výpočty!$CB$5:$CB$200,0)),"",INDEX(Výpočty!$CE$5:$CE$200,MATCH(B32,Výpočty!$CB$5:$CB$200,0)+1,1)))</f>
        <v/>
      </c>
      <c r="G33" s="56"/>
      <c r="H33" s="63"/>
      <c r="I33" s="65"/>
      <c r="K33" s="92"/>
      <c r="L33" s="97"/>
      <c r="M33" s="99"/>
      <c r="N33" s="39" t="str">
        <f>IF($L32="","",IF(ISERROR(MATCH(L32,Výpočty!$BC$5:$BC$600,0)),"",INDEX(Výpočty!$BE$5:$BE$600,MATCH(L32,Výpočty!$BC$5:$BC$600,0)+1,1)))</f>
        <v/>
      </c>
      <c r="O33" s="56"/>
      <c r="P33" s="39" t="str">
        <f>IF($L32="","",IF(ISERROR(MATCH(L32,Výpočty!$CB$5:$CB$200,0)),"",INDEX(Výpočty!$CE$5:$CE$200,MATCH(L32,Výpočty!$CB$5:$CB$200,0)+1,1)))</f>
        <v/>
      </c>
      <c r="Q33" s="56"/>
      <c r="R33" s="63"/>
      <c r="S33" s="65"/>
    </row>
    <row r="34" spans="1:19" ht="15" customHeight="1">
      <c r="A34" s="92" t="str">
        <f>IF(B34="","",MAX(A$4:A32)+1)</f>
        <v/>
      </c>
      <c r="B34" s="97"/>
      <c r="C34" s="99"/>
      <c r="D34" s="39" t="str">
        <f>IF($B34="","",IF(ISERROR(MATCH(B34,Výpočty!$BC$5:$BC$600,0)),"",INDEX(Výpočty!$BE$5:$BE$600,MATCH(B34,Výpočty!$BC$5:$BC$600,0),1)))</f>
        <v/>
      </c>
      <c r="E34" s="56" t="str">
        <f>IF(B34="","",Výpočty!BM34)</f>
        <v/>
      </c>
      <c r="F34" s="39" t="str">
        <f>IF($B34="","",IF(ISERROR(MATCH(B34,Výpočty!$CB$5:$CB$200,0)),"",INDEX(Výpočty!$CE$5:$CE$200,MATCH(B34,Výpočty!$CB$5:$CB$200,0),1)))</f>
        <v/>
      </c>
      <c r="G34" s="56" t="str">
        <f>IF(B34="","",Výpočty!CM34)</f>
        <v/>
      </c>
      <c r="H34" s="63" t="str">
        <f t="shared" ref="H34" si="40">IF(B34="","",E34*1.000001+G34)</f>
        <v/>
      </c>
      <c r="I34" s="65" t="str">
        <f t="shared" ref="I34" si="41">IF(B34="","",RANK(H34,H$30:H$49,1))</f>
        <v/>
      </c>
      <c r="K34" s="92"/>
      <c r="L34" s="97"/>
      <c r="M34" s="99"/>
      <c r="N34" s="39" t="str">
        <f>IF($L34="","",IF(ISERROR(MATCH(L34,Výpočty!$BC$5:$BC$600,0)),"",INDEX(Výpočty!$BE$5:$BE$600,MATCH(L34,Výpočty!$BC$5:$BC$600,0),1)))</f>
        <v/>
      </c>
      <c r="O34" s="56" t="str">
        <f>IF(L34="","",Výpočty!BW34)</f>
        <v/>
      </c>
      <c r="P34" s="39" t="str">
        <f>IF($L34="","",IF(ISERROR(MATCH(L34,Výpočty!$CB$5:$CB$200,0)),"",INDEX(Výpočty!$CE$5:$CE$200,MATCH(L34,Výpočty!$CB$5:$CB$200,0),1)))</f>
        <v/>
      </c>
      <c r="Q34" s="56" t="str">
        <f>IF(L34="","",Výpočty!CW34)</f>
        <v/>
      </c>
      <c r="R34" s="63" t="str">
        <f t="shared" ref="R34" si="42">IF(L34="","",O34*1.000001+Q34)</f>
        <v/>
      </c>
      <c r="S34" s="65" t="str">
        <f t="shared" ref="S34" si="43">IF(L34="","",RANK(R34,R$30:R$49,1))</f>
        <v/>
      </c>
    </row>
    <row r="35" spans="1:19" ht="15.75" customHeight="1">
      <c r="A35" s="92"/>
      <c r="B35" s="97"/>
      <c r="C35" s="99"/>
      <c r="D35" s="39" t="str">
        <f>IF($B34="","",IF(ISERROR(MATCH(B34,Výpočty!$BC$5:$BC$600,0)),"",INDEX(Výpočty!$BE$5:$BE$600,MATCH(B34,Výpočty!$BC$5:$BC$600,0)+1,1)))</f>
        <v/>
      </c>
      <c r="E35" s="56"/>
      <c r="F35" s="39" t="str">
        <f>IF($B34="","",IF(ISERROR(MATCH(B34,Výpočty!$CB$5:$CB$200,0)),"",INDEX(Výpočty!$CE$5:$CE$200,MATCH(B34,Výpočty!$CB$5:$CB$200,0)+1,1)))</f>
        <v/>
      </c>
      <c r="G35" s="56"/>
      <c r="H35" s="63"/>
      <c r="I35" s="65"/>
      <c r="K35" s="92"/>
      <c r="L35" s="97"/>
      <c r="M35" s="99"/>
      <c r="N35" s="39" t="str">
        <f>IF($L34="","",IF(ISERROR(MATCH(L34,Výpočty!$BC$5:$BC$600,0)),"",INDEX(Výpočty!$BE$5:$BE$600,MATCH(L34,Výpočty!$BC$5:$BC$600,0)+1,1)))</f>
        <v/>
      </c>
      <c r="O35" s="56"/>
      <c r="P35" s="39" t="str">
        <f>IF($L34="","",IF(ISERROR(MATCH(L34,Výpočty!$CB$5:$CB$200,0)),"",INDEX(Výpočty!$CE$5:$CE$200,MATCH(L34,Výpočty!$CB$5:$CB$200,0)+1,1)))</f>
        <v/>
      </c>
      <c r="Q35" s="56"/>
      <c r="R35" s="63"/>
      <c r="S35" s="65"/>
    </row>
    <row r="36" spans="1:19" ht="15" customHeight="1">
      <c r="A36" s="92" t="str">
        <f>IF(B36="","",MAX(A$4:A34)+1)</f>
        <v/>
      </c>
      <c r="B36" s="97"/>
      <c r="C36" s="99"/>
      <c r="D36" s="39" t="str">
        <f>IF($B36="","",IF(ISERROR(MATCH(B36,Výpočty!$BC$5:$BC$600,0)),"",INDEX(Výpočty!$BE$5:$BE$600,MATCH(B36,Výpočty!$BC$5:$BC$600,0),1)))</f>
        <v/>
      </c>
      <c r="E36" s="56" t="str">
        <f>IF(B36="","",Výpočty!BM36)</f>
        <v/>
      </c>
      <c r="F36" s="39" t="str">
        <f>IF($B36="","",IF(ISERROR(MATCH(B36,Výpočty!$CB$5:$CB$200,0)),"",INDEX(Výpočty!$CE$5:$CE$200,MATCH(B36,Výpočty!$CB$5:$CB$200,0),1)))</f>
        <v/>
      </c>
      <c r="G36" s="56" t="str">
        <f>IF(B36="","",Výpočty!CM36)</f>
        <v/>
      </c>
      <c r="H36" s="63" t="str">
        <f t="shared" ref="H36" si="44">IF(B36="","",E36*1.000001+G36)</f>
        <v/>
      </c>
      <c r="I36" s="65" t="str">
        <f t="shared" ref="I36" si="45">IF(B36="","",RANK(H36,H$30:H$49,1))</f>
        <v/>
      </c>
      <c r="K36" s="92" t="str">
        <f>IF(L36="","",MAX(K$4:K34)+1)</f>
        <v/>
      </c>
      <c r="L36" s="97"/>
      <c r="M36" s="99"/>
      <c r="N36" s="39" t="str">
        <f>IF($L36="","",IF(ISERROR(MATCH(L36,Výpočty!$BC$5:$BC$600,0)),"",INDEX(Výpočty!$BE$5:$BE$600,MATCH(L36,Výpočty!$BC$5:$BC$600,0),1)))</f>
        <v/>
      </c>
      <c r="O36" s="56" t="str">
        <f>IF(L36="","",Výpočty!BW36)</f>
        <v/>
      </c>
      <c r="P36" s="39" t="str">
        <f>IF($B36="","",IF(ISERROR(MATCH(L36,Výpočty!$CB$5:$CB$200,0)),"",INDEX(Výpočty!$CE$5:$CE$200,MATCH(L36,Výpočty!$CB$5:$CB$200,0),1)))</f>
        <v/>
      </c>
      <c r="Q36" s="56" t="str">
        <f>IF(L36="","",Výpočty!CW36)</f>
        <v/>
      </c>
      <c r="R36" s="63" t="str">
        <f t="shared" ref="R36" si="46">IF(L36="","",O36*1.000001+Q36)</f>
        <v/>
      </c>
      <c r="S36" s="65" t="str">
        <f t="shared" ref="S36" si="47">IF(L36="","",RANK(R36,R$30:R$49,1))</f>
        <v/>
      </c>
    </row>
    <row r="37" spans="1:19" ht="15.75" customHeight="1">
      <c r="A37" s="92"/>
      <c r="B37" s="97"/>
      <c r="C37" s="99"/>
      <c r="D37" s="39" t="str">
        <f>IF($B36="","",IF(ISERROR(MATCH(B36,Výpočty!$BC$5:$BC$600,0)),"",INDEX(Výpočty!$BE$5:$BE$600,MATCH(B36,Výpočty!$BC$5:$BC$600,0)+1,1)))</f>
        <v/>
      </c>
      <c r="E37" s="56"/>
      <c r="F37" s="39" t="str">
        <f>IF($B36="","",IF(ISERROR(MATCH(B36,Výpočty!$CB$5:$CB$200,0)),"",INDEX(Výpočty!$CE$5:$CE$200,MATCH(B36,Výpočty!$CB$5:$CB$200,0)+1,1)))</f>
        <v/>
      </c>
      <c r="G37" s="56"/>
      <c r="H37" s="63"/>
      <c r="I37" s="65"/>
      <c r="K37" s="92"/>
      <c r="L37" s="97"/>
      <c r="M37" s="99"/>
      <c r="N37" s="39" t="str">
        <f>IF($L36="","",IF(ISERROR(MATCH(L36,Výpočty!$BC$5:$BC$600,0)),"",INDEX(Výpočty!$BE$5:$BE$600,MATCH(L36,Výpočty!$BC$5:$BC$600,0)+1,1)))</f>
        <v/>
      </c>
      <c r="O37" s="56"/>
      <c r="P37" s="39" t="str">
        <f>IF($B36="","",IF(ISERROR(MATCH(L36,Výpočty!$CB$5:$CB$200,0)),"",INDEX(Výpočty!$CE$5:$CE$200,MATCH(L36,Výpočty!$CB$5:$CB$200,0)+1,1)))</f>
        <v/>
      </c>
      <c r="Q37" s="56"/>
      <c r="R37" s="63"/>
      <c r="S37" s="65"/>
    </row>
    <row r="38" spans="1:19" ht="15" customHeight="1">
      <c r="A38" s="92" t="str">
        <f>IF(B38="","",MAX(A$4:A36)+1)</f>
        <v/>
      </c>
      <c r="B38" s="97"/>
      <c r="C38" s="99"/>
      <c r="D38" s="39" t="str">
        <f>IF($B38="","",IF(ISERROR(MATCH(B38,Výpočty!$BC$5:$BC$600,0)),"",INDEX(Výpočty!$BE$5:$BE$600,MATCH(B38,Výpočty!$BC$5:$BC$600,0),1)))</f>
        <v/>
      </c>
      <c r="E38" s="56" t="str">
        <f>IF(B38="","",Výpočty!BM38)</f>
        <v/>
      </c>
      <c r="F38" s="39" t="str">
        <f>IF($B38="","",IF(ISERROR(MATCH(B38,Výpočty!$CB$5:$CB$200,0)),"",INDEX(Výpočty!$CE$5:$CE$200,MATCH(B38,Výpočty!$CB$5:$CB$200,0),1)))</f>
        <v/>
      </c>
      <c r="G38" s="56" t="str">
        <f>IF(B38="","",Výpočty!CM38)</f>
        <v/>
      </c>
      <c r="H38" s="63" t="str">
        <f t="shared" ref="H38" si="48">IF(B38="","",E38*1.000001+G38)</f>
        <v/>
      </c>
      <c r="I38" s="65" t="str">
        <f t="shared" ref="I38" si="49">IF(B38="","",RANK(H38,H$30:H$49,1))</f>
        <v/>
      </c>
      <c r="K38" s="92" t="str">
        <f>IF(L38="","",MAX(K$4:K36)+1)</f>
        <v/>
      </c>
      <c r="L38" s="97"/>
      <c r="M38" s="99"/>
      <c r="N38" s="39" t="str">
        <f>IF($L38="","",IF(ISERROR(MATCH(L38,Výpočty!$BC$5:$BC$600,0)),"",INDEX(Výpočty!$BE$5:$BE$600,MATCH(L38,Výpočty!$BC$5:$BC$600,0),1)))</f>
        <v/>
      </c>
      <c r="O38" s="56" t="str">
        <f>IF(L38="","",Výpočty!BW38)</f>
        <v/>
      </c>
      <c r="P38" s="39" t="str">
        <f>IF($B38="","",IF(ISERROR(MATCH(L38,Výpočty!$CB$5:$CB$200,0)),"",INDEX(Výpočty!$CE$5:$CE$200,MATCH(L38,Výpočty!$CB$5:$CB$200,0),1)))</f>
        <v/>
      </c>
      <c r="Q38" s="56" t="str">
        <f>IF(L38="","",Výpočty!CW38)</f>
        <v/>
      </c>
      <c r="R38" s="63" t="str">
        <f t="shared" ref="R38" si="50">IF(L38="","",O38*1.000001+Q38)</f>
        <v/>
      </c>
      <c r="S38" s="65" t="str">
        <f t="shared" ref="S38" si="51">IF(L38="","",RANK(R38,R$30:R$49,1))</f>
        <v/>
      </c>
    </row>
    <row r="39" spans="1:19" ht="15.75" customHeight="1" thickBot="1">
      <c r="A39" s="114"/>
      <c r="B39" s="97"/>
      <c r="C39" s="99"/>
      <c r="D39" s="40" t="str">
        <f>IF($B38="","",IF(ISERROR(MATCH(B38,Výpočty!$BC$5:$BC$600,0)),"",INDEX(Výpočty!$BE$5:$BE$600,MATCH(B38,Výpočty!$BC$5:$BC$600,0)+1,1)))</f>
        <v/>
      </c>
      <c r="E39" s="58"/>
      <c r="F39" s="40" t="str">
        <f>IF($B38="","",IF(ISERROR(MATCH(B38,Výpočty!$CB$5:$CB$200,0)),"",INDEX(Výpočty!$CE$5:$CE$200,MATCH(B38,Výpočty!$CB$5:$CB$200,0)+1,1)))</f>
        <v/>
      </c>
      <c r="G39" s="58"/>
      <c r="H39" s="64"/>
      <c r="I39" s="66"/>
      <c r="K39" s="114"/>
      <c r="L39" s="115"/>
      <c r="M39" s="119"/>
      <c r="N39" s="40" t="str">
        <f>IF($L38="","",IF(ISERROR(MATCH(L38,Výpočty!$BC$5:$BC$600,0)),"",INDEX(Výpočty!$BE$5:$BE$600,MATCH(L38,Výpočty!$BC$5:$BC$600,0)+1,1)))</f>
        <v/>
      </c>
      <c r="O39" s="58"/>
      <c r="P39" s="40" t="str">
        <f>IF($B38="","",IF(ISERROR(MATCH(L38,Výpočty!$CB$5:$CB$200,0)),"",INDEX(Výpočty!$CE$5:$CE$200,MATCH(L38,Výpočty!$CB$5:$CB$200,0)+1,1)))</f>
        <v/>
      </c>
      <c r="Q39" s="58"/>
      <c r="R39" s="64"/>
      <c r="S39" s="66"/>
    </row>
    <row r="40" spans="1:19" ht="15" customHeight="1">
      <c r="A40" s="91" t="str">
        <f>IF(B40="","",MAX(A$4:A38)+1)</f>
        <v/>
      </c>
      <c r="B40" s="98"/>
      <c r="C40" s="118"/>
      <c r="D40" s="38" t="str">
        <f>IF($B40="","",IF(ISERROR(MATCH(B40,Výpočty!$BC$5:$BC$600,0)),"",INDEX(Výpočty!$BE$5:$BE$600,MATCH(B40,Výpočty!$BC$5:$BC$600,0),1)))</f>
        <v/>
      </c>
      <c r="E40" s="60" t="str">
        <f>IF(B40="","",Výpočty!BM40)</f>
        <v/>
      </c>
      <c r="F40" s="38" t="str">
        <f>IF($B40="","",IF(ISERROR(MATCH(B40,Výpočty!$CB$5:$CB$200,0)),"",INDEX(Výpočty!$CE$5:$CE$200,MATCH(B40,Výpočty!$CB$5:$CB$200,0),1)))</f>
        <v/>
      </c>
      <c r="G40" s="60" t="str">
        <f>IF(B40="","",Výpočty!CM40)</f>
        <v/>
      </c>
      <c r="H40" s="70" t="str">
        <f t="shared" ref="H40" si="52">IF(B40="","",E40*1.000001+G40)</f>
        <v/>
      </c>
      <c r="I40" s="71" t="str">
        <f t="shared" ref="I40" si="53">IF(B40="","",RANK(H40,H$30:H$49,1))</f>
        <v/>
      </c>
      <c r="K40" s="91" t="str">
        <f>IF(L40="","",MAX(K$4:K38)+1)</f>
        <v/>
      </c>
      <c r="L40" s="98"/>
      <c r="M40" s="118"/>
      <c r="N40" s="38" t="str">
        <f>IF($L40="","",IF(ISERROR(MATCH(L40,Výpočty!$BC$5:$BC$600,0)),"",INDEX(Výpočty!$BE$5:$BE$600,MATCH(L40,Výpočty!$BC$5:$BC$600,0),1)))</f>
        <v/>
      </c>
      <c r="O40" s="60" t="str">
        <f>IF(L40="","",Výpočty!BW40)</f>
        <v/>
      </c>
      <c r="P40" s="38" t="str">
        <f>IF($B40="","",IF(ISERROR(MATCH(L40,Výpočty!$CB$5:$CB$200,0)),"",INDEX(Výpočty!$CE$5:$CE$200,MATCH(L40,Výpočty!$CB$5:$CB$200,0),1)))</f>
        <v/>
      </c>
      <c r="Q40" s="60" t="str">
        <f>IF(L40="","",Výpočty!CW40)</f>
        <v/>
      </c>
      <c r="R40" s="70" t="str">
        <f t="shared" ref="R40" si="54">IF(L40="","",O40*1.000001+Q40)</f>
        <v/>
      </c>
      <c r="S40" s="71" t="str">
        <f t="shared" ref="S40" si="55">IF(L40="","",RANK(R40,R$30:R$49,1))</f>
        <v/>
      </c>
    </row>
    <row r="41" spans="1:19" ht="15.75" customHeight="1">
      <c r="A41" s="92"/>
      <c r="B41" s="97"/>
      <c r="C41" s="99"/>
      <c r="D41" s="39" t="str">
        <f>IF($B40="","",IF(ISERROR(MATCH(B40,Výpočty!$BC$5:$BC$600,0)),"",INDEX(Výpočty!$BE$5:$BE$600,MATCH(B40,Výpočty!$BC$5:$BC$600,0)+1,1)))</f>
        <v/>
      </c>
      <c r="E41" s="56"/>
      <c r="F41" s="39" t="str">
        <f>IF($B40="","",IF(ISERROR(MATCH(B40,Výpočty!$CB$5:$CB$200,0)),"",INDEX(Výpočty!$CE$5:$CE$200,MATCH(B40,Výpočty!$CB$5:$CB$200,0)+1,1)))</f>
        <v/>
      </c>
      <c r="G41" s="56"/>
      <c r="H41" s="63"/>
      <c r="I41" s="65"/>
      <c r="K41" s="92"/>
      <c r="L41" s="97"/>
      <c r="M41" s="99"/>
      <c r="N41" s="39" t="str">
        <f>IF($L40="","",IF(ISERROR(MATCH(L40,Výpočty!$BC$5:$BC$600,0)),"",INDEX(Výpočty!$BE$5:$BE$600,MATCH(L40,Výpočty!$BC$5:$BC$600,0)+1,1)))</f>
        <v/>
      </c>
      <c r="O41" s="56"/>
      <c r="P41" s="39" t="str">
        <f>IF($B40="","",IF(ISERROR(MATCH(L40,Výpočty!$CB$5:$CB$200,0)),"",INDEX(Výpočty!$CE$5:$CE$200,MATCH(L40,Výpočty!$CB$5:$CB$200,0)+1,1)))</f>
        <v/>
      </c>
      <c r="Q41" s="56"/>
      <c r="R41" s="63"/>
      <c r="S41" s="65"/>
    </row>
    <row r="42" spans="1:19" ht="15" customHeight="1">
      <c r="A42" s="92" t="str">
        <f>IF(B42="","",MAX(A$4:A40)+1)</f>
        <v/>
      </c>
      <c r="B42" s="97"/>
      <c r="C42" s="99"/>
      <c r="D42" s="39" t="str">
        <f>IF($B42="","",IF(ISERROR(MATCH(B42,Výpočty!$BC$5:$BC$600,0)),"",INDEX(Výpočty!$BE$5:$BE$600,MATCH(B42,Výpočty!$BC$5:$BC$600,0),1)))</f>
        <v/>
      </c>
      <c r="E42" s="56" t="str">
        <f>IF(B42="","",Výpočty!BM42)</f>
        <v/>
      </c>
      <c r="F42" s="39" t="str">
        <f>IF($B42="","",IF(ISERROR(MATCH(B42,Výpočty!$CB$5:$CB$200,0)),"",INDEX(Výpočty!$CE$5:$CE$200,MATCH(B42,Výpočty!$CB$5:$CB$200,0),1)))</f>
        <v/>
      </c>
      <c r="G42" s="56" t="str">
        <f>IF(B42="","",Výpočty!CM42)</f>
        <v/>
      </c>
      <c r="H42" s="63" t="str">
        <f t="shared" ref="H42" si="56">IF(B42="","",E42*1.000001+G42)</f>
        <v/>
      </c>
      <c r="I42" s="65" t="str">
        <f t="shared" ref="I42" si="57">IF(B42="","",RANK(H42,H$30:H$49,1))</f>
        <v/>
      </c>
      <c r="K42" s="92" t="str">
        <f>IF(L42="","",MAX(K$4:K40)+1)</f>
        <v/>
      </c>
      <c r="L42" s="97"/>
      <c r="M42" s="99"/>
      <c r="N42" s="39" t="str">
        <f>IF($L42="","",IF(ISERROR(MATCH(L42,Výpočty!$BC$5:$BC$600,0)),"",INDEX(Výpočty!$BE$5:$BE$600,MATCH(L42,Výpočty!$BC$5:$BC$600,0),1)))</f>
        <v/>
      </c>
      <c r="O42" s="56" t="str">
        <f>IF(L42="","",Výpočty!BW42)</f>
        <v/>
      </c>
      <c r="P42" s="39" t="str">
        <f>IF($B42="","",IF(ISERROR(MATCH(L42,Výpočty!$CB$5:$CB$200,0)),"",INDEX(Výpočty!$CE$5:$CE$200,MATCH(L42,Výpočty!$CB$5:$CB$200,0),1)))</f>
        <v/>
      </c>
      <c r="Q42" s="56" t="str">
        <f>IF(L42="","",Výpočty!CW42)</f>
        <v/>
      </c>
      <c r="R42" s="63" t="str">
        <f t="shared" ref="R42" si="58">IF(L42="","",O42*1.000001+Q42)</f>
        <v/>
      </c>
      <c r="S42" s="65" t="str">
        <f t="shared" ref="S42" si="59">IF(L42="","",RANK(R42,R$30:R$49,1))</f>
        <v/>
      </c>
    </row>
    <row r="43" spans="1:19" ht="15.75" customHeight="1">
      <c r="A43" s="92"/>
      <c r="B43" s="97"/>
      <c r="C43" s="99"/>
      <c r="D43" s="39" t="str">
        <f>IF($B42="","",IF(ISERROR(MATCH(B42,Výpočty!$BC$5:$BC$600,0)),"",INDEX(Výpočty!$BE$5:$BE$600,MATCH(B42,Výpočty!$BC$5:$BC$600,0)+1,1)))</f>
        <v/>
      </c>
      <c r="E43" s="56"/>
      <c r="F43" s="39" t="str">
        <f>IF($B42="","",IF(ISERROR(MATCH(B42,Výpočty!$CB$5:$CB$200,0)),"",INDEX(Výpočty!$CE$5:$CE$200,MATCH(B42,Výpočty!$CB$5:$CB$200,0)+1,1)))</f>
        <v/>
      </c>
      <c r="G43" s="56"/>
      <c r="H43" s="63"/>
      <c r="I43" s="65"/>
      <c r="K43" s="92"/>
      <c r="L43" s="97"/>
      <c r="M43" s="99"/>
      <c r="N43" s="39" t="str">
        <f>IF($L42="","",IF(ISERROR(MATCH(L42,Výpočty!$BC$5:$BC$600,0)),"",INDEX(Výpočty!$BE$5:$BE$600,MATCH(L42,Výpočty!$BC$5:$BC$600,0)+1,1)))</f>
        <v/>
      </c>
      <c r="O43" s="56"/>
      <c r="P43" s="39" t="str">
        <f>IF($B42="","",IF(ISERROR(MATCH(L42,Výpočty!$CB$5:$CB$200,0)),"",INDEX(Výpočty!$CE$5:$CE$200,MATCH(L42,Výpočty!$CB$5:$CB$200,0)+1,1)))</f>
        <v/>
      </c>
      <c r="Q43" s="56"/>
      <c r="R43" s="63"/>
      <c r="S43" s="65"/>
    </row>
    <row r="44" spans="1:19" ht="15" customHeight="1">
      <c r="A44" s="92" t="str">
        <f>IF(B44="","",MAX(A$4:A42)+1)</f>
        <v/>
      </c>
      <c r="B44" s="97"/>
      <c r="C44" s="99"/>
      <c r="D44" s="39" t="str">
        <f>IF($B44="","",IF(ISERROR(MATCH(B44,Výpočty!$BC$5:$BC$600,0)),"",INDEX(Výpočty!$BE$5:$BE$600,MATCH(B44,Výpočty!$BC$5:$BC$600,0),1)))</f>
        <v/>
      </c>
      <c r="E44" s="56" t="str">
        <f>IF(B44="","",Výpočty!BM44)</f>
        <v/>
      </c>
      <c r="F44" s="39" t="str">
        <f>IF($B44="","",IF(ISERROR(MATCH(B44,Výpočty!$CB$5:$CB$200,0)),"",INDEX(Výpočty!$CE$5:$CE$200,MATCH(B44,Výpočty!$CB$5:$CB$200,0),1)))</f>
        <v/>
      </c>
      <c r="G44" s="56" t="str">
        <f>IF(B44="","",Výpočty!CM44)</f>
        <v/>
      </c>
      <c r="H44" s="63" t="str">
        <f t="shared" ref="H44" si="60">IF(B44="","",E44*1.000001+G44)</f>
        <v/>
      </c>
      <c r="I44" s="65" t="str">
        <f t="shared" ref="I44" si="61">IF(B44="","",RANK(H44,H$30:H$49,1))</f>
        <v/>
      </c>
      <c r="K44" s="92" t="str">
        <f>IF(L44="","",MAX(K$4:K42)+1)</f>
        <v/>
      </c>
      <c r="L44" s="97"/>
      <c r="M44" s="99"/>
      <c r="N44" s="39" t="str">
        <f>IF($L44="","",IF(ISERROR(MATCH(L44,Výpočty!$BC$5:$BC$600,0)),"",INDEX(Výpočty!$BE$5:$BE$600,MATCH(L44,Výpočty!$BC$5:$BC$600,0),1)))</f>
        <v/>
      </c>
      <c r="O44" s="56" t="str">
        <f>IF(L44="","",Výpočty!BW44)</f>
        <v/>
      </c>
      <c r="P44" s="39" t="str">
        <f>IF($B44="","",IF(ISERROR(MATCH(L44,Výpočty!$CB$5:$CB$200,0)),"",INDEX(Výpočty!$CE$5:$CE$200,MATCH(L44,Výpočty!$CB$5:$CB$200,0),1)))</f>
        <v/>
      </c>
      <c r="Q44" s="56" t="str">
        <f>IF(L44="","",Výpočty!CW44)</f>
        <v/>
      </c>
      <c r="R44" s="63" t="str">
        <f t="shared" ref="R44" si="62">IF(L44="","",O44*1.000001+Q44)</f>
        <v/>
      </c>
      <c r="S44" s="65" t="str">
        <f t="shared" ref="S44" si="63">IF(L44="","",RANK(R44,R$30:R$49,1))</f>
        <v/>
      </c>
    </row>
    <row r="45" spans="1:19" ht="15.75" customHeight="1">
      <c r="A45" s="92"/>
      <c r="B45" s="97"/>
      <c r="C45" s="99"/>
      <c r="D45" s="39" t="str">
        <f>IF($B44="","",IF(ISERROR(MATCH(B44,Výpočty!$BC$5:$BC$600,0)),"",INDEX(Výpočty!$BE$5:$BE$600,MATCH(B44,Výpočty!$BC$5:$BC$600,0)+1,1)))</f>
        <v/>
      </c>
      <c r="E45" s="56"/>
      <c r="F45" s="39" t="str">
        <f>IF($B44="","",IF(ISERROR(MATCH(B44,Výpočty!$CB$5:$CB$200,0)),"",INDEX(Výpočty!$CE$5:$CE$200,MATCH(B44,Výpočty!$CB$5:$CB$200,0)+1,1)))</f>
        <v/>
      </c>
      <c r="G45" s="56"/>
      <c r="H45" s="63"/>
      <c r="I45" s="65"/>
      <c r="K45" s="92"/>
      <c r="L45" s="97"/>
      <c r="M45" s="99"/>
      <c r="N45" s="39" t="str">
        <f>IF($L44="","",IF(ISERROR(MATCH(L44,Výpočty!$BC$5:$BC$600,0)),"",INDEX(Výpočty!$BE$5:$BE$600,MATCH(L44,Výpočty!$BC$5:$BC$600,0)+1,1)))</f>
        <v/>
      </c>
      <c r="O45" s="56"/>
      <c r="P45" s="39" t="str">
        <f>IF($B44="","",IF(ISERROR(MATCH(L44,Výpočty!$CB$5:$CB$200,0)),"",INDEX(Výpočty!$CE$5:$CE$200,MATCH(L44,Výpočty!$CB$5:$CB$200,0)+1,1)))</f>
        <v/>
      </c>
      <c r="Q45" s="56"/>
      <c r="R45" s="63"/>
      <c r="S45" s="65"/>
    </row>
    <row r="46" spans="1:19" ht="15" customHeight="1">
      <c r="A46" s="92" t="str">
        <f>IF(B46="","",MAX(A$4:A44)+1)</f>
        <v/>
      </c>
      <c r="B46" s="97"/>
      <c r="C46" s="99"/>
      <c r="D46" s="39" t="str">
        <f>IF($B46="","",IF(ISERROR(MATCH(B46,Výpočty!$BC$5:$BC$600,0)),"",INDEX(Výpočty!$BE$5:$BE$600,MATCH(B46,Výpočty!$BC$5:$BC$600,0),1)))</f>
        <v/>
      </c>
      <c r="E46" s="56" t="str">
        <f>IF(B46="","",Výpočty!BM46)</f>
        <v/>
      </c>
      <c r="F46" s="39" t="str">
        <f>IF($B46="","",IF(ISERROR(MATCH(B46,Výpočty!$CB$5:$CB$200,0)),"",INDEX(Výpočty!$CE$5:$CE$200,MATCH(B46,Výpočty!$CB$5:$CB$200,0),1)))</f>
        <v/>
      </c>
      <c r="G46" s="56" t="str">
        <f>IF(B46="","",Výpočty!CM46)</f>
        <v/>
      </c>
      <c r="H46" s="63" t="str">
        <f t="shared" ref="H46" si="64">IF(B46="","",E46*1.000001+G46)</f>
        <v/>
      </c>
      <c r="I46" s="65" t="str">
        <f t="shared" ref="I46" si="65">IF(B46="","",RANK(H46,H$30:H$49,1))</f>
        <v/>
      </c>
      <c r="K46" s="92" t="str">
        <f>IF(L46="","",MAX(K$4:K44)+1)</f>
        <v/>
      </c>
      <c r="L46" s="97"/>
      <c r="M46" s="99"/>
      <c r="N46" s="39" t="str">
        <f>IF($L46="","",IF(ISERROR(MATCH(L46,Výpočty!$BC$5:$BC$600,0)),"",INDEX(Výpočty!$BE$5:$BE$600,MATCH(L46,Výpočty!$BC$5:$BC$600,0),1)))</f>
        <v/>
      </c>
      <c r="O46" s="56" t="str">
        <f>IF(L46="","",Výpočty!BW46)</f>
        <v/>
      </c>
      <c r="P46" s="39" t="str">
        <f>IF($B46="","",IF(ISERROR(MATCH(L46,Výpočty!$CB$5:$CB$200,0)),"",INDEX(Výpočty!$CE$5:$CE$200,MATCH(L46,Výpočty!$CB$5:$CB$200,0),1)))</f>
        <v/>
      </c>
      <c r="Q46" s="56" t="str">
        <f>IF(L46="","",Výpočty!CW46)</f>
        <v/>
      </c>
      <c r="R46" s="63" t="str">
        <f t="shared" ref="R46" si="66">IF(L46="","",O46*1.000001+Q46)</f>
        <v/>
      </c>
      <c r="S46" s="65" t="str">
        <f t="shared" ref="S46" si="67">IF(L46="","",RANK(R46,R$30:R$49,1))</f>
        <v/>
      </c>
    </row>
    <row r="47" spans="1:19" ht="15.75" customHeight="1">
      <c r="A47" s="92"/>
      <c r="B47" s="97"/>
      <c r="C47" s="99"/>
      <c r="D47" s="39" t="str">
        <f>IF($B46="","",IF(ISERROR(MATCH(B46,Výpočty!$BC$5:$BC$600,0)),"",INDEX(Výpočty!$BE$5:$BE$600,MATCH(B46,Výpočty!$BC$5:$BC$600,0)+1,1)))</f>
        <v/>
      </c>
      <c r="E47" s="56"/>
      <c r="F47" s="39" t="str">
        <f>IF($B46="","",IF(ISERROR(MATCH(B46,Výpočty!$CB$5:$CB$200,0)),"",INDEX(Výpočty!$CE$5:$CE$200,MATCH(B46,Výpočty!$CB$5:$CB$200,0)+1,1)))</f>
        <v/>
      </c>
      <c r="G47" s="56"/>
      <c r="H47" s="63"/>
      <c r="I47" s="65"/>
      <c r="K47" s="92"/>
      <c r="L47" s="97"/>
      <c r="M47" s="99"/>
      <c r="N47" s="39" t="str">
        <f>IF($L46="","",IF(ISERROR(MATCH(L46,Výpočty!$BC$5:$BC$600,0)),"",INDEX(Výpočty!$BE$5:$BE$600,MATCH(L46,Výpočty!$BC$5:$BC$600,0)+1,1)))</f>
        <v/>
      </c>
      <c r="O47" s="56"/>
      <c r="P47" s="39" t="str">
        <f>IF($B46="","",IF(ISERROR(MATCH(L46,Výpočty!$CB$5:$CB$200,0)),"",INDEX(Výpočty!$CE$5:$CE$200,MATCH(L46,Výpočty!$CB$5:$CB$200,0)+1,1)))</f>
        <v/>
      </c>
      <c r="Q47" s="56"/>
      <c r="R47" s="63"/>
      <c r="S47" s="65"/>
    </row>
    <row r="48" spans="1:19" ht="15" customHeight="1">
      <c r="A48" s="92" t="str">
        <f>IF(B48="","",MAX(A$4:A46)+1)</f>
        <v/>
      </c>
      <c r="B48" s="97"/>
      <c r="C48" s="99"/>
      <c r="D48" s="39" t="str">
        <f>IF($B48="","",IF(ISERROR(MATCH(B48,Výpočty!$BC$5:$BC$600,0)),"",INDEX(Výpočty!$BE$5:$BE$600,MATCH(B48,Výpočty!$BC$5:$BC$600,0),1)))</f>
        <v/>
      </c>
      <c r="E48" s="56" t="str">
        <f>IF(B48="","",Výpočty!BM48)</f>
        <v/>
      </c>
      <c r="F48" s="39" t="str">
        <f>IF($B48="","",IF(ISERROR(MATCH(B48,Výpočty!$CB$5:$CB$200,0)),"",INDEX(Výpočty!$CE$5:$CE$200,MATCH(B48,Výpočty!$CB$5:$CB$200,0),1)))</f>
        <v/>
      </c>
      <c r="G48" s="56" t="str">
        <f>IF(B48="","",Výpočty!CM48)</f>
        <v/>
      </c>
      <c r="H48" s="63" t="str">
        <f t="shared" ref="H48" si="68">IF(B48="","",E48*1.000001+G48)</f>
        <v/>
      </c>
      <c r="I48" s="65" t="str">
        <f t="shared" ref="I48" si="69">IF(B48="","",RANK(H48,H$30:H$49,1))</f>
        <v/>
      </c>
      <c r="K48" s="92" t="str">
        <f>IF(L48="","",MAX(K$4:K46)+1)</f>
        <v/>
      </c>
      <c r="L48" s="97"/>
      <c r="M48" s="99"/>
      <c r="N48" s="39" t="str">
        <f>IF($L48="","",IF(ISERROR(MATCH(L48,Výpočty!$BC$5:$BC$600,0)),"",INDEX(Výpočty!$BE$5:$BE$600,MATCH(L48,Výpočty!$BC$5:$BC$600,0),1)))</f>
        <v/>
      </c>
      <c r="O48" s="56" t="str">
        <f>IF(L48="","",Výpočty!BW48)</f>
        <v/>
      </c>
      <c r="P48" s="39" t="str">
        <f>IF($B48="","",IF(ISERROR(MATCH(L48,Výpočty!$CB$5:$CB$200,0)),"",INDEX(Výpočty!$CE$5:$CE$200,MATCH(L48,Výpočty!$CB$5:$CB$200,0),1)))</f>
        <v/>
      </c>
      <c r="Q48" s="56" t="str">
        <f>IF(L48="","",Výpočty!CW48)</f>
        <v/>
      </c>
      <c r="R48" s="63" t="str">
        <f t="shared" ref="R48" si="70">IF(L48="","",O48*1.000001+Q48)</f>
        <v/>
      </c>
      <c r="S48" s="65" t="str">
        <f t="shared" ref="S48" si="71">IF(L48="","",RANK(R48,R$30:R$49,1))</f>
        <v/>
      </c>
    </row>
    <row r="49" spans="1:19" ht="15.75" customHeight="1" thickBot="1">
      <c r="A49" s="114"/>
      <c r="B49" s="115"/>
      <c r="C49" s="119"/>
      <c r="D49" s="40" t="str">
        <f>IF($B48="","",IF(ISERROR(MATCH(B48,Výpočty!$BC$5:$BC$600,0)),"",INDEX(Výpočty!$BE$5:$BE$600,MATCH(B48,Výpočty!$BC$5:$BC$600,0)+1,1)))</f>
        <v/>
      </c>
      <c r="E49" s="58"/>
      <c r="F49" s="40" t="str">
        <f>IF($B48="","",IF(ISERROR(MATCH(B48,Výpočty!$CB$5:$CB$200,0)),"",INDEX(Výpočty!$CE$5:$CE$200,MATCH(B48,Výpočty!$CB$5:$CB$200,0)+1,1)))</f>
        <v/>
      </c>
      <c r="G49" s="58"/>
      <c r="H49" s="64"/>
      <c r="I49" s="66"/>
      <c r="K49" s="114"/>
      <c r="L49" s="115"/>
      <c r="M49" s="119"/>
      <c r="N49" s="40" t="str">
        <f>IF($L48="","",IF(ISERROR(MATCH(L48,Výpočty!$BC$5:$BC$600,0)),"",INDEX(Výpočty!$BE$5:$BE$600,MATCH(L48,Výpočty!$BC$5:$BC$600,0)+1,1)))</f>
        <v/>
      </c>
      <c r="O49" s="58"/>
      <c r="P49" s="40" t="str">
        <f>IF($B48="","",IF(ISERROR(MATCH(L48,Výpočty!$CB$5:$CB$200,0)),"",INDEX(Výpočty!$CE$5:$CE$200,MATCH(L48,Výpočty!$CB$5:$CB$200,0)+1,1)))</f>
        <v/>
      </c>
      <c r="Q49" s="58"/>
      <c r="R49" s="64"/>
      <c r="S49" s="66"/>
    </row>
    <row r="52" spans="1:19" ht="15.75" thickBot="1"/>
    <row r="53" spans="1:19" ht="27.75" customHeight="1">
      <c r="A53" s="107" t="s">
        <v>39</v>
      </c>
      <c r="B53" s="15" t="s">
        <v>62</v>
      </c>
      <c r="C53" s="109" t="s">
        <v>7</v>
      </c>
      <c r="D53" s="89" t="s">
        <v>40</v>
      </c>
      <c r="E53" s="112"/>
      <c r="F53" s="113" t="s">
        <v>41</v>
      </c>
      <c r="G53" s="113"/>
      <c r="H53" s="100" t="s">
        <v>42</v>
      </c>
      <c r="I53" s="103" t="s">
        <v>43</v>
      </c>
      <c r="K53" s="107" t="s">
        <v>39</v>
      </c>
      <c r="L53" s="15" t="s">
        <v>65</v>
      </c>
      <c r="M53" s="109" t="s">
        <v>7</v>
      </c>
      <c r="N53" s="89" t="s">
        <v>40</v>
      </c>
      <c r="O53" s="112"/>
      <c r="P53" s="113" t="s">
        <v>41</v>
      </c>
      <c r="Q53" s="113"/>
      <c r="R53" s="100" t="s">
        <v>42</v>
      </c>
      <c r="S53" s="103" t="s">
        <v>43</v>
      </c>
    </row>
    <row r="54" spans="1:19" ht="20.25" customHeight="1" thickBot="1">
      <c r="A54" s="108"/>
      <c r="B54" s="16"/>
      <c r="C54" s="110"/>
      <c r="D54" s="2" t="s">
        <v>8</v>
      </c>
      <c r="E54" s="83" t="s">
        <v>9</v>
      </c>
      <c r="F54" s="2" t="s">
        <v>8</v>
      </c>
      <c r="G54" s="106" t="s">
        <v>9</v>
      </c>
      <c r="H54" s="101"/>
      <c r="I54" s="104"/>
      <c r="K54" s="108"/>
      <c r="L54" s="16"/>
      <c r="M54" s="110"/>
      <c r="N54" s="2" t="s">
        <v>8</v>
      </c>
      <c r="O54" s="83" t="s">
        <v>9</v>
      </c>
      <c r="P54" s="2" t="s">
        <v>8</v>
      </c>
      <c r="Q54" s="106" t="s">
        <v>9</v>
      </c>
      <c r="R54" s="101"/>
      <c r="S54" s="104"/>
    </row>
    <row r="55" spans="1:19" ht="20.25" customHeight="1" thickBot="1">
      <c r="A55" s="108"/>
      <c r="B55" s="41" t="s">
        <v>44</v>
      </c>
      <c r="C55" s="110"/>
      <c r="D55" s="4" t="s">
        <v>11</v>
      </c>
      <c r="E55" s="83"/>
      <c r="F55" s="42" t="s">
        <v>11</v>
      </c>
      <c r="G55" s="106"/>
      <c r="H55" s="102"/>
      <c r="I55" s="105"/>
      <c r="K55" s="108"/>
      <c r="L55" s="41" t="s">
        <v>44</v>
      </c>
      <c r="M55" s="110"/>
      <c r="N55" s="4" t="s">
        <v>11</v>
      </c>
      <c r="O55" s="83"/>
      <c r="P55" s="42" t="s">
        <v>11</v>
      </c>
      <c r="Q55" s="106"/>
      <c r="R55" s="102"/>
      <c r="S55" s="105"/>
    </row>
    <row r="56" spans="1:19" ht="15" customHeight="1">
      <c r="A56" s="91" t="str">
        <f>IF(B56="","",MAX(A$4:A54)+1)</f>
        <v/>
      </c>
      <c r="B56" s="97"/>
      <c r="C56" s="118"/>
      <c r="D56" s="38" t="str">
        <f>IF($B56="","",IF(ISERROR(MATCH(B56,Výpočty!$BC$5:$BC$600,0)),"",INDEX(Výpočty!$BE$5:$BE$600,MATCH(B56,Výpočty!$BC$5:$BC$600,0),1)))</f>
        <v/>
      </c>
      <c r="E56" s="60" t="str">
        <f>IF(B56="","",Výpočty!BM56)</f>
        <v/>
      </c>
      <c r="F56" s="38" t="str">
        <f>IF($B56="","",IF(ISERROR(MATCH(B56,Výpočty!$CB$5:$CB$200,0)),"",INDEX(Výpočty!$CE$5:$CE$200,MATCH(B56,Výpočty!$CB$5:$CB$200,0),1)))</f>
        <v/>
      </c>
      <c r="G56" s="60" t="str">
        <f>IF(B56="","",Výpočty!CM56)</f>
        <v/>
      </c>
      <c r="H56" s="70" t="str">
        <f>IF(B56="","",E56*1.000001+G56)</f>
        <v/>
      </c>
      <c r="I56" s="71" t="str">
        <f>IF(B56="","",RANK(H56,H$56:H$75,1))</f>
        <v/>
      </c>
      <c r="K56" s="91"/>
      <c r="L56" s="97"/>
      <c r="M56" s="99"/>
      <c r="N56" s="38" t="str">
        <f>IF($L56="","",IF(ISERROR(MATCH(L56,Výpočty!$BC$5:$BC$600,0)),"",INDEX(Výpočty!$BE$5:$BE$600,MATCH(L56,Výpočty!$BC$5:$BC$600,0),1)))</f>
        <v/>
      </c>
      <c r="O56" s="60" t="str">
        <f>IF(L56="","",Výpočty!BW56)</f>
        <v/>
      </c>
      <c r="P56" s="38" t="str">
        <f>IF($L56="","",IF(ISERROR(MATCH(L56,Výpočty!$CB$5:$CB$200,0)),"",INDEX(Výpočty!$CE$5:$CE$200,MATCH(L56,Výpočty!$CB$5:$CB$200,0),1)))</f>
        <v/>
      </c>
      <c r="Q56" s="60" t="str">
        <f>IF(L56="","",Výpočty!CW56)</f>
        <v/>
      </c>
      <c r="R56" s="70" t="str">
        <f>IF(L56="","",O56*1.000001+Q56)</f>
        <v/>
      </c>
      <c r="S56" s="71" t="str">
        <f>IF(L56="","",RANK(R56,R$56:R$75,1))</f>
        <v/>
      </c>
    </row>
    <row r="57" spans="1:19" ht="15.75" customHeight="1">
      <c r="A57" s="92"/>
      <c r="B57" s="97"/>
      <c r="C57" s="99"/>
      <c r="D57" s="39" t="str">
        <f>IF($B56="","",IF(ISERROR(MATCH(B56,Výpočty!$BC$5:$BC$600,0)),"",INDEX(Výpočty!$BE$5:$BE$600,MATCH(B56,Výpočty!$BC$5:$BC$600,0)+1,1)))</f>
        <v/>
      </c>
      <c r="E57" s="56"/>
      <c r="F57" s="39" t="str">
        <f>IF($B56="","",IF(ISERROR(MATCH(B56,Výpočty!$CB$5:$CB$200,0)),"",INDEX(Výpočty!$CE$5:$CE$200,MATCH(B56,Výpočty!$CB$5:$CB$200,0)+1,1)))</f>
        <v/>
      </c>
      <c r="G57" s="56"/>
      <c r="H57" s="63"/>
      <c r="I57" s="65"/>
      <c r="K57" s="92"/>
      <c r="L57" s="97"/>
      <c r="M57" s="99"/>
      <c r="N57" s="39" t="str">
        <f>IF($L56="","",IF(ISERROR(MATCH(L56,Výpočty!$BC$5:$BC$600,0)),"",INDEX(Výpočty!$BE$5:$BE$600,MATCH(L56,Výpočty!$BC$5:$BC$600,0)+1,1)))</f>
        <v/>
      </c>
      <c r="O57" s="56"/>
      <c r="P57" s="39" t="str">
        <f>IF($L56="","",IF(ISERROR(MATCH(L56,Výpočty!$CB$5:$CB$200,0)),"",INDEX(Výpočty!$CE$5:$CE$200,MATCH(L56,Výpočty!$CB$5:$CB$200,0)+1,1)))</f>
        <v/>
      </c>
      <c r="Q57" s="56"/>
      <c r="R57" s="63"/>
      <c r="S57" s="65"/>
    </row>
    <row r="58" spans="1:19" ht="15" customHeight="1">
      <c r="A58" s="92"/>
      <c r="B58" s="97"/>
      <c r="C58" s="99"/>
      <c r="D58" s="39" t="str">
        <f>IF($B58="","",IF(ISERROR(MATCH(B58,Výpočty!$BC$5:$BC$600,0)),"",INDEX(Výpočty!$BE$5:$BE$600,MATCH(B58,Výpočty!$BC$5:$BC$600,0),1)))</f>
        <v/>
      </c>
      <c r="E58" s="56" t="str">
        <f>IF(B58="","",Výpočty!BM58)</f>
        <v/>
      </c>
      <c r="F58" s="39" t="str">
        <f>IF($B58="","",IF(ISERROR(MATCH(B58,Výpočty!$CB$5:$CB$200,0)),"",INDEX(Výpočty!$CE$5:$CE$200,MATCH(B58,Výpočty!$CB$5:$CB$200,0),1)))</f>
        <v/>
      </c>
      <c r="G58" s="56" t="str">
        <f>IF(B58="","",Výpočty!CM58)</f>
        <v/>
      </c>
      <c r="H58" s="63" t="str">
        <f t="shared" ref="H58" si="72">IF(B58="","",E58*1.000001+G58)</f>
        <v/>
      </c>
      <c r="I58" s="65" t="str">
        <f t="shared" ref="I58" si="73">IF(B58="","",RANK(H58,H$56:H$75,1))</f>
        <v/>
      </c>
      <c r="K58" s="92"/>
      <c r="L58" s="97"/>
      <c r="M58" s="99"/>
      <c r="N58" s="39" t="str">
        <f>IF($L58="","",IF(ISERROR(MATCH(L58,Výpočty!$BC$5:$BC$600,0)),"",INDEX(Výpočty!$BE$5:$BE$600,MATCH(L58,Výpočty!$BC$5:$BC$600,0),1)))</f>
        <v/>
      </c>
      <c r="O58" s="56" t="str">
        <f>IF(L58="","",Výpočty!BW58)</f>
        <v/>
      </c>
      <c r="P58" s="39" t="str">
        <f>IF($L58="","",IF(ISERROR(MATCH(L58,Výpočty!$CB$5:$CB$200,0)),"",INDEX(Výpočty!$CE$5:$CE$200,MATCH(L58,Výpočty!$CB$5:$CB$200,0),1)))</f>
        <v/>
      </c>
      <c r="Q58" s="56" t="str">
        <f>IF(L58="","",Výpočty!CW58)</f>
        <v/>
      </c>
      <c r="R58" s="63" t="str">
        <f t="shared" ref="R58" si="74">IF(L58="","",O58*1.000001+Q58)</f>
        <v/>
      </c>
      <c r="S58" s="65" t="str">
        <f t="shared" ref="S58" si="75">IF(L58="","",RANK(R58,R$56:R$75,1))</f>
        <v/>
      </c>
    </row>
    <row r="59" spans="1:19" ht="15.75" customHeight="1">
      <c r="A59" s="92"/>
      <c r="B59" s="97"/>
      <c r="C59" s="99"/>
      <c r="D59" s="39" t="str">
        <f>IF($B58="","",IF(ISERROR(MATCH(B58,Výpočty!$BC$5:$BC$600,0)),"",INDEX(Výpočty!$BE$5:$BE$600,MATCH(B58,Výpočty!$BC$5:$BC$600,0)+1,1)))</f>
        <v/>
      </c>
      <c r="E59" s="56"/>
      <c r="F59" s="39" t="str">
        <f>IF($B58="","",IF(ISERROR(MATCH(B58,Výpočty!$CB$5:$CB$200,0)),"",INDEX(Výpočty!$CE$5:$CE$200,MATCH(B58,Výpočty!$CB$5:$CB$200,0)+1,1)))</f>
        <v/>
      </c>
      <c r="G59" s="56"/>
      <c r="H59" s="63"/>
      <c r="I59" s="65"/>
      <c r="K59" s="92"/>
      <c r="L59" s="97"/>
      <c r="M59" s="99"/>
      <c r="N59" s="39" t="str">
        <f>IF($L58="","",IF(ISERROR(MATCH(L58,Výpočty!$BC$5:$BC$600,0)),"",INDEX(Výpočty!$BE$5:$BE$600,MATCH(L58,Výpočty!$BC$5:$BC$600,0)+1,1)))</f>
        <v/>
      </c>
      <c r="O59" s="56"/>
      <c r="P59" s="39" t="str">
        <f>IF($L58="","",IF(ISERROR(MATCH(L58,Výpočty!$CB$5:$CB$200,0)),"",INDEX(Výpočty!$CE$5:$CE$200,MATCH(L58,Výpočty!$CB$5:$CB$200,0)+1,1)))</f>
        <v/>
      </c>
      <c r="Q59" s="56"/>
      <c r="R59" s="63"/>
      <c r="S59" s="65"/>
    </row>
    <row r="60" spans="1:19" ht="15" customHeight="1">
      <c r="A60" s="92"/>
      <c r="B60" s="97"/>
      <c r="C60" s="99"/>
      <c r="D60" s="39" t="str">
        <f>IF($B60="","",IF(ISERROR(MATCH(B60,Výpočty!$BC$5:$BC$600,0)),"",INDEX(Výpočty!$BE$5:$BE$600,MATCH(B60,Výpočty!$BC$5:$BC$600,0),1)))</f>
        <v/>
      </c>
      <c r="E60" s="56" t="str">
        <f>IF(B60="","",Výpočty!BM60)</f>
        <v/>
      </c>
      <c r="F60" s="39" t="str">
        <f>IF($B60="","",IF(ISERROR(MATCH(B60,Výpočty!$CB$5:$CB$200,0)),"",INDEX(Výpočty!$CE$5:$CE$200,MATCH(B60,Výpočty!$CB$5:$CB$200,0),1)))</f>
        <v/>
      </c>
      <c r="G60" s="56" t="str">
        <f>IF(B60="","",Výpočty!CM60)</f>
        <v/>
      </c>
      <c r="H60" s="63" t="str">
        <f t="shared" ref="H60" si="76">IF(B60="","",E60*1.000001+G60)</f>
        <v/>
      </c>
      <c r="I60" s="65" t="str">
        <f t="shared" ref="I60" si="77">IF(B60="","",RANK(H60,H$56:H$75,1))</f>
        <v/>
      </c>
      <c r="K60" s="92"/>
      <c r="L60" s="97"/>
      <c r="M60" s="99"/>
      <c r="N60" s="39">
        <v>999</v>
      </c>
      <c r="O60" s="56" t="str">
        <f>IF(L60="","",Výpočty!BW60)</f>
        <v/>
      </c>
      <c r="P60" s="39">
        <v>999</v>
      </c>
      <c r="Q60" s="56">
        <v>5</v>
      </c>
      <c r="R60" s="63" t="str">
        <f t="shared" ref="R60" si="78">IF(L60="","",O60*1.000001+Q60)</f>
        <v/>
      </c>
      <c r="S60" s="65" t="str">
        <f t="shared" ref="S60" si="79">IF(L60="","",RANK(R60,R$56:R$75,1))</f>
        <v/>
      </c>
    </row>
    <row r="61" spans="1:19" ht="15.75" customHeight="1">
      <c r="A61" s="92"/>
      <c r="B61" s="97"/>
      <c r="C61" s="99"/>
      <c r="D61" s="39" t="str">
        <f>IF($B60="","",IF(ISERROR(MATCH(B60,Výpočty!$BC$5:$BC$600,0)),"",INDEX(Výpočty!$BE$5:$BE$600,MATCH(B60,Výpočty!$BC$5:$BC$600,0)+1,1)))</f>
        <v/>
      </c>
      <c r="E61" s="56"/>
      <c r="F61" s="39" t="str">
        <f>IF($B60="","",IF(ISERROR(MATCH(B60,Výpočty!$CB$5:$CB$200,0)),"",INDEX(Výpočty!$CE$5:$CE$200,MATCH(B60,Výpočty!$CB$5:$CB$200,0)+1,1)))</f>
        <v/>
      </c>
      <c r="G61" s="56"/>
      <c r="H61" s="63"/>
      <c r="I61" s="65"/>
      <c r="K61" s="92"/>
      <c r="L61" s="97"/>
      <c r="M61" s="99"/>
      <c r="N61" s="39">
        <v>999</v>
      </c>
      <c r="O61" s="56"/>
      <c r="P61" s="39">
        <v>999</v>
      </c>
      <c r="Q61" s="56"/>
      <c r="R61" s="63"/>
      <c r="S61" s="65"/>
    </row>
    <row r="62" spans="1:19" ht="15" customHeight="1">
      <c r="A62" s="92"/>
      <c r="B62" s="97"/>
      <c r="C62" s="99"/>
      <c r="D62" s="39" t="str">
        <f>IF($B62="","",IF(ISERROR(MATCH(B62,Výpočty!$BC$5:$BC$600,0)),"",INDEX(Výpočty!$BE$5:$BE$600,MATCH(B62,Výpočty!$BC$5:$BC$600,0),1)))</f>
        <v/>
      </c>
      <c r="E62" s="56" t="str">
        <f>IF(B62="","",Výpočty!BM62)</f>
        <v/>
      </c>
      <c r="F62" s="39" t="str">
        <f>IF($B62="","",IF(ISERROR(MATCH(B62,Výpočty!$CB$5:$CB$200,0)),"",INDEX(Výpočty!$CE$5:$CE$200,MATCH(B62,Výpočty!$CB$5:$CB$200,0),1)))</f>
        <v/>
      </c>
      <c r="G62" s="56" t="str">
        <f>IF(B62="","",Výpočty!CM62)</f>
        <v/>
      </c>
      <c r="H62" s="63" t="str">
        <f t="shared" ref="H62" si="80">IF(B62="","",E62*1.000001+G62)</f>
        <v/>
      </c>
      <c r="I62" s="65" t="str">
        <f t="shared" ref="I62" si="81">IF(B62="","",RANK(H62,H$56:H$75,1))</f>
        <v/>
      </c>
      <c r="K62" s="92"/>
      <c r="L62" s="97"/>
      <c r="M62" s="99"/>
      <c r="N62" s="39" t="str">
        <f>IF($L62="","",IF(ISERROR(MATCH(L62,Výpočty!$BC$5:$BC$600,0)),"",INDEX(Výpočty!$BE$5:$BE$600,MATCH(L62,Výpočty!$BC$5:$BC$600,0),1)))</f>
        <v/>
      </c>
      <c r="O62" s="56" t="str">
        <f>IF(L62="","",Výpočty!BW62)</f>
        <v/>
      </c>
      <c r="P62" s="39" t="str">
        <f>IF($L62="","",IF(ISERROR(MATCH(L62,Výpočty!$CB$5:$CB$200,0)),"",INDEX(Výpočty!$CE$5:$CE$200,MATCH(L62,Výpočty!$CB$5:$CB$200,0),1)))</f>
        <v/>
      </c>
      <c r="Q62" s="56" t="str">
        <f>IF(L62="","",Výpočty!CW62)</f>
        <v/>
      </c>
      <c r="R62" s="63" t="str">
        <f t="shared" ref="R62" si="82">IF(L62="","",O62*1.000001+Q62)</f>
        <v/>
      </c>
      <c r="S62" s="65" t="str">
        <f t="shared" ref="S62" si="83">IF(L62="","",RANK(R62,R$56:R$75,1))</f>
        <v/>
      </c>
    </row>
    <row r="63" spans="1:19" ht="15.75" customHeight="1">
      <c r="A63" s="92"/>
      <c r="B63" s="97"/>
      <c r="C63" s="99"/>
      <c r="D63" s="39" t="str">
        <f>IF($B62="","",IF(ISERROR(MATCH(B62,Výpočty!$BC$5:$BC$600,0)),"",INDEX(Výpočty!$BE$5:$BE$600,MATCH(B62,Výpočty!$BC$5:$BC$600,0)+1,1)))</f>
        <v/>
      </c>
      <c r="E63" s="56"/>
      <c r="F63" s="39" t="str">
        <f>IF($B62="","",IF(ISERROR(MATCH(B62,Výpočty!$CB$5:$CB$200,0)),"",INDEX(Výpočty!$CE$5:$CE$200,MATCH(B62,Výpočty!$CB$5:$CB$200,0)+1,1)))</f>
        <v/>
      </c>
      <c r="G63" s="56"/>
      <c r="H63" s="63"/>
      <c r="I63" s="65"/>
      <c r="K63" s="92"/>
      <c r="L63" s="97"/>
      <c r="M63" s="99"/>
      <c r="N63" s="39" t="str">
        <f>IF($L62="","",IF(ISERROR(MATCH(L62,Výpočty!$BC$5:$BC$600,0)),"",INDEX(Výpočty!$BE$5:$BE$600,MATCH(L62,Výpočty!$BC$5:$BC$600,0)+1,1)))</f>
        <v/>
      </c>
      <c r="O63" s="56"/>
      <c r="P63" s="39" t="str">
        <f>IF($L62="","",IF(ISERROR(MATCH(L62,Výpočty!$CB$5:$CB$200,0)),"",INDEX(Výpočty!$CE$5:$CE$200,MATCH(L62,Výpočty!$CB$5:$CB$200,0)+1,1)))</f>
        <v/>
      </c>
      <c r="Q63" s="56"/>
      <c r="R63" s="63"/>
      <c r="S63" s="65"/>
    </row>
    <row r="64" spans="1:19" ht="15" customHeight="1">
      <c r="A64" s="92" t="str">
        <f>IF(B64="","",MAX(A$4:A62)+1)</f>
        <v/>
      </c>
      <c r="B64" s="97"/>
      <c r="C64" s="99"/>
      <c r="D64" s="39" t="str">
        <f>IF($B64="","",IF(ISERROR(MATCH(B64,Výpočty!$BC$5:$BC$600,0)),"",INDEX(Výpočty!$BE$5:$BE$600,MATCH(B64,Výpočty!$BC$5:$BC$600,0),1)))</f>
        <v/>
      </c>
      <c r="E64" s="56" t="str">
        <f>IF(B64="","",Výpočty!BM64)</f>
        <v/>
      </c>
      <c r="F64" s="39" t="str">
        <f>IF($B64="","",IF(ISERROR(MATCH(B64,Výpočty!$CB$5:$CB$200,0)),"",INDEX(Výpočty!$CE$5:$CE$200,MATCH(B64,Výpočty!$CB$5:$CB$200,0),1)))</f>
        <v/>
      </c>
      <c r="G64" s="56" t="str">
        <f>IF(B64="","",Výpočty!CM64)</f>
        <v/>
      </c>
      <c r="H64" s="63" t="str">
        <f t="shared" ref="H64" si="84">IF(B64="","",E64*1.000001+G64)</f>
        <v/>
      </c>
      <c r="I64" s="65" t="str">
        <f t="shared" ref="I64" si="85">IF(B64="","",RANK(H64,H$56:H$75,1))</f>
        <v/>
      </c>
      <c r="K64" s="92"/>
      <c r="L64" s="93"/>
      <c r="M64" s="95"/>
      <c r="N64" s="39" t="str">
        <f>IF($L64="","",IF(ISERROR(MATCH(L64,Výpočty!$BC$5:$BC$600,0)),"",INDEX(Výpočty!$BE$5:$BE$600,MATCH(L64,Výpočty!$BC$5:$BC$600,0),1)))</f>
        <v/>
      </c>
      <c r="O64" s="56" t="str">
        <f>IF(L64="","",Výpočty!BW64)</f>
        <v/>
      </c>
      <c r="P64" s="39" t="str">
        <f>IF($L64="","",IF(ISERROR(MATCH(L64,Výpočty!$CB$5:$CB$200,0)),"",INDEX(Výpočty!$CE$5:$CE$200,MATCH(L64,Výpočty!$CB$5:$CB$200,0),1)))</f>
        <v/>
      </c>
      <c r="Q64" s="56" t="str">
        <f>IF(L64="","",Výpočty!CW64)</f>
        <v/>
      </c>
      <c r="R64" s="63" t="str">
        <f t="shared" ref="R64" si="86">IF(L64="","",O64*1.000001+Q64)</f>
        <v/>
      </c>
      <c r="S64" s="65" t="str">
        <f t="shared" ref="S64" si="87">IF(L64="","",RANK(R64,R$56:R$75,1))</f>
        <v/>
      </c>
    </row>
    <row r="65" spans="1:19" ht="15.75" customHeight="1" thickBot="1">
      <c r="A65" s="114"/>
      <c r="B65" s="115"/>
      <c r="C65" s="119"/>
      <c r="D65" s="40" t="str">
        <f>IF($B64="","",IF(ISERROR(MATCH(B64,Výpočty!$BC$5:$BC$600,0)),"",INDEX(Výpočty!$BE$5:$BE$600,MATCH(B64,Výpočty!$BC$5:$BC$600,0)+1,1)))</f>
        <v/>
      </c>
      <c r="E65" s="58"/>
      <c r="F65" s="40" t="str">
        <f>IF($B64="","",IF(ISERROR(MATCH(B64,Výpočty!$CB$5:$CB$200,0)),"",INDEX(Výpočty!$CE$5:$CE$200,MATCH(B64,Výpočty!$CB$5:$CB$200,0)+1,1)))</f>
        <v/>
      </c>
      <c r="G65" s="58"/>
      <c r="H65" s="64"/>
      <c r="I65" s="66"/>
      <c r="K65" s="114"/>
      <c r="L65" s="97"/>
      <c r="M65" s="99"/>
      <c r="N65" s="40" t="str">
        <f>IF($L64="","",IF(ISERROR(MATCH(L64,Výpočty!$BC$5:$BC$600,0)),"",INDEX(Výpočty!$BE$5:$BE$600,MATCH(L64,Výpočty!$BC$5:$BC$600,0)+1,1)))</f>
        <v/>
      </c>
      <c r="O65" s="58"/>
      <c r="P65" s="40" t="str">
        <f>IF($L64="","",IF(ISERROR(MATCH(L64,Výpočty!$CB$5:$CB$200,0)),"",INDEX(Výpočty!$CE$5:$CE$200,MATCH(L64,Výpočty!$CB$5:$CB$200,0)+1,1)))</f>
        <v/>
      </c>
      <c r="Q65" s="58"/>
      <c r="R65" s="64"/>
      <c r="S65" s="66"/>
    </row>
    <row r="66" spans="1:19" ht="15" customHeight="1">
      <c r="A66" s="91" t="str">
        <f>IF(B66="","",MAX(A$4:A64)+1)</f>
        <v/>
      </c>
      <c r="B66" s="98"/>
      <c r="C66" s="118"/>
      <c r="D66" s="38" t="str">
        <f>IF($B66="","",IF(ISERROR(MATCH(B66,Výpočty!$BC$5:$BC$600,0)),"",INDEX(Výpočty!$BE$5:$BE$600,MATCH(B66,Výpočty!$BC$5:$BC$600,0),1)))</f>
        <v/>
      </c>
      <c r="E66" s="60" t="str">
        <f>IF(B66="","",Výpočty!BM66)</f>
        <v/>
      </c>
      <c r="F66" s="38" t="str">
        <f>IF($B66="","",IF(ISERROR(MATCH(B66,Výpočty!$CB$5:$CB$200,0)),"",INDEX(Výpočty!$CE$5:$CE$200,MATCH(B66,Výpočty!$CB$5:$CB$200,0),1)))</f>
        <v/>
      </c>
      <c r="G66" s="60" t="str">
        <f>IF(B66="","",Výpočty!CM66)</f>
        <v/>
      </c>
      <c r="H66" s="70" t="str">
        <f t="shared" ref="H66" si="88">IF(B66="","",E66*1.000001+G66)</f>
        <v/>
      </c>
      <c r="I66" s="71" t="str">
        <f t="shared" ref="I66" si="89">IF(B66="","",RANK(H66,H$56:H$75,1))</f>
        <v/>
      </c>
      <c r="K66" s="91" t="str">
        <f>IF(L66="","",MAX(K$4:K64)+1)</f>
        <v/>
      </c>
      <c r="L66" s="98"/>
      <c r="M66" s="118"/>
      <c r="N66" s="38" t="str">
        <f>IF($L66="","",IF(ISERROR(MATCH(L66,Výpočty!$BC$5:$BC$600,0)),"",INDEX(Výpočty!$BE$5:$BE$600,MATCH(L66,Výpočty!$BC$5:$BC$600,0),1)))</f>
        <v/>
      </c>
      <c r="O66" s="60" t="str">
        <f>IF(L66="","",Výpočty!BW66)</f>
        <v/>
      </c>
      <c r="P66" s="38" t="str">
        <f>IF($B66="","",IF(ISERROR(MATCH(L66,Výpočty!$CB$5:$CB$200,0)),"",INDEX(Výpočty!$CE$5:$CE$200,MATCH(L66,Výpočty!$CB$5:$CB$200,0),1)))</f>
        <v/>
      </c>
      <c r="Q66" s="60" t="str">
        <f>IF(L66="","",Výpočty!CW66)</f>
        <v/>
      </c>
      <c r="R66" s="70" t="str">
        <f t="shared" ref="R66" si="90">IF(L66="","",O66*1.000001+Q66)</f>
        <v/>
      </c>
      <c r="S66" s="71" t="str">
        <f t="shared" ref="S66" si="91">IF(L66="","",RANK(R66,R$56:R$75,1))</f>
        <v/>
      </c>
    </row>
    <row r="67" spans="1:19" ht="15.75" customHeight="1">
      <c r="A67" s="92"/>
      <c r="B67" s="97"/>
      <c r="C67" s="99"/>
      <c r="D67" s="39" t="str">
        <f>IF($B66="","",IF(ISERROR(MATCH(B66,Výpočty!$BC$5:$BC$600,0)),"",INDEX(Výpočty!$BE$5:$BE$600,MATCH(B66,Výpočty!$BC$5:$BC$600,0)+1,1)))</f>
        <v/>
      </c>
      <c r="E67" s="56"/>
      <c r="F67" s="39" t="str">
        <f>IF($B66="","",IF(ISERROR(MATCH(B66,Výpočty!$CB$5:$CB$200,0)),"",INDEX(Výpočty!$CE$5:$CE$200,MATCH(B66,Výpočty!$CB$5:$CB$200,0)+1,1)))</f>
        <v/>
      </c>
      <c r="G67" s="56"/>
      <c r="H67" s="63"/>
      <c r="I67" s="65"/>
      <c r="K67" s="92"/>
      <c r="L67" s="97"/>
      <c r="M67" s="99"/>
      <c r="N67" s="39" t="str">
        <f>IF($L66="","",IF(ISERROR(MATCH(L66,Výpočty!$BC$5:$BC$600,0)),"",INDEX(Výpočty!$BE$5:$BE$600,MATCH(L66,Výpočty!$BC$5:$BC$600,0)+1,1)))</f>
        <v/>
      </c>
      <c r="O67" s="56"/>
      <c r="P67" s="39" t="str">
        <f>IF($B66="","",IF(ISERROR(MATCH(L66,Výpočty!$CB$5:$CB$200,0)),"",INDEX(Výpočty!$CE$5:$CE$200,MATCH(L66,Výpočty!$CB$5:$CB$200,0)+1,1)))</f>
        <v/>
      </c>
      <c r="Q67" s="56"/>
      <c r="R67" s="63"/>
      <c r="S67" s="65"/>
    </row>
    <row r="68" spans="1:19" ht="15" customHeight="1">
      <c r="A68" s="92" t="str">
        <f>IF(B68="","",MAX(A$4:A66)+1)</f>
        <v/>
      </c>
      <c r="B68" s="97"/>
      <c r="C68" s="99"/>
      <c r="D68" s="39" t="str">
        <f>IF($B68="","",IF(ISERROR(MATCH(B68,Výpočty!$BC$5:$BC$600,0)),"",INDEX(Výpočty!$BE$5:$BE$600,MATCH(B68,Výpočty!$BC$5:$BC$600,0),1)))</f>
        <v/>
      </c>
      <c r="E68" s="56" t="str">
        <f>IF(B68="","",Výpočty!BM68)</f>
        <v/>
      </c>
      <c r="F68" s="39" t="str">
        <f>IF($B68="","",IF(ISERROR(MATCH(B68,Výpočty!$CB$5:$CB$200,0)),"",INDEX(Výpočty!$CE$5:$CE$200,MATCH(B68,Výpočty!$CB$5:$CB$200,0),1)))</f>
        <v/>
      </c>
      <c r="G68" s="56" t="str">
        <f>IF(B68="","",Výpočty!CM68)</f>
        <v/>
      </c>
      <c r="H68" s="63" t="str">
        <f t="shared" ref="H68" si="92">IF(B68="","",E68*1.000001+G68)</f>
        <v/>
      </c>
      <c r="I68" s="65" t="str">
        <f t="shared" ref="I68" si="93">IF(B68="","",RANK(H68,H$56:H$75,1))</f>
        <v/>
      </c>
      <c r="K68" s="92" t="str">
        <f>IF(L68="","",MAX(K$4:K66)+1)</f>
        <v/>
      </c>
      <c r="L68" s="97"/>
      <c r="M68" s="99"/>
      <c r="N68" s="39" t="str">
        <f>IF($L68="","",IF(ISERROR(MATCH(L68,Výpočty!$BC$5:$BC$600,0)),"",INDEX(Výpočty!$BE$5:$BE$600,MATCH(L68,Výpočty!$BC$5:$BC$600,0),1)))</f>
        <v/>
      </c>
      <c r="O68" s="56" t="str">
        <f>IF(L68="","",Výpočty!BW68)</f>
        <v/>
      </c>
      <c r="P68" s="39" t="str">
        <f>IF($B68="","",IF(ISERROR(MATCH(L68,Výpočty!$CB$5:$CB$200,0)),"",INDEX(Výpočty!$CE$5:$CE$200,MATCH(L68,Výpočty!$CB$5:$CB$200,0),1)))</f>
        <v/>
      </c>
      <c r="Q68" s="56" t="str">
        <f>IF(L68="","",Výpočty!CW68)</f>
        <v/>
      </c>
      <c r="R68" s="63" t="str">
        <f t="shared" ref="R68" si="94">IF(L68="","",O68*1.000001+Q68)</f>
        <v/>
      </c>
      <c r="S68" s="65" t="str">
        <f t="shared" ref="S68" si="95">IF(L68="","",RANK(R68,R$56:R$75,1))</f>
        <v/>
      </c>
    </row>
    <row r="69" spans="1:19" ht="15.75" customHeight="1">
      <c r="A69" s="92"/>
      <c r="B69" s="97"/>
      <c r="C69" s="99"/>
      <c r="D69" s="39" t="str">
        <f>IF($B68="","",IF(ISERROR(MATCH(B68,Výpočty!$BC$5:$BC$600,0)),"",INDEX(Výpočty!$BE$5:$BE$600,MATCH(B68,Výpočty!$BC$5:$BC$600,0)+1,1)))</f>
        <v/>
      </c>
      <c r="E69" s="56"/>
      <c r="F69" s="39" t="str">
        <f>IF($B68="","",IF(ISERROR(MATCH(B68,Výpočty!$CB$5:$CB$200,0)),"",INDEX(Výpočty!$CE$5:$CE$200,MATCH(B68,Výpočty!$CB$5:$CB$200,0)+1,1)))</f>
        <v/>
      </c>
      <c r="G69" s="56"/>
      <c r="H69" s="63"/>
      <c r="I69" s="65"/>
      <c r="K69" s="92"/>
      <c r="L69" s="97"/>
      <c r="M69" s="99"/>
      <c r="N69" s="39" t="str">
        <f>IF($L68="","",IF(ISERROR(MATCH(L68,Výpočty!$BC$5:$BC$600,0)),"",INDEX(Výpočty!$BE$5:$BE$600,MATCH(L68,Výpočty!$BC$5:$BC$600,0)+1,1)))</f>
        <v/>
      </c>
      <c r="O69" s="56"/>
      <c r="P69" s="39" t="str">
        <f>IF($B68="","",IF(ISERROR(MATCH(L68,Výpočty!$CB$5:$CB$200,0)),"",INDEX(Výpočty!$CE$5:$CE$200,MATCH(L68,Výpočty!$CB$5:$CB$200,0)+1,1)))</f>
        <v/>
      </c>
      <c r="Q69" s="56"/>
      <c r="R69" s="63"/>
      <c r="S69" s="65"/>
    </row>
    <row r="70" spans="1:19" ht="15" customHeight="1">
      <c r="A70" s="92" t="str">
        <f>IF(B70="","",MAX(A$4:A68)+1)</f>
        <v/>
      </c>
      <c r="B70" s="97"/>
      <c r="C70" s="99"/>
      <c r="D70" s="39" t="str">
        <f>IF($B70="","",IF(ISERROR(MATCH(B70,Výpočty!$BC$5:$BC$600,0)),"",INDEX(Výpočty!$BE$5:$BE$600,MATCH(B70,Výpočty!$BC$5:$BC$600,0),1)))</f>
        <v/>
      </c>
      <c r="E70" s="56" t="str">
        <f>IF(B70="","",Výpočty!BM70)</f>
        <v/>
      </c>
      <c r="F70" s="39" t="str">
        <f>IF($B70="","",IF(ISERROR(MATCH(B70,Výpočty!$CB$5:$CB$200,0)),"",INDEX(Výpočty!$CE$5:$CE$200,MATCH(B70,Výpočty!$CB$5:$CB$200,0),1)))</f>
        <v/>
      </c>
      <c r="G70" s="56" t="str">
        <f>IF(B70="","",Výpočty!CM70)</f>
        <v/>
      </c>
      <c r="H70" s="63" t="str">
        <f t="shared" ref="H70" si="96">IF(B70="","",E70*1.000001+G70)</f>
        <v/>
      </c>
      <c r="I70" s="65" t="str">
        <f t="shared" ref="I70" si="97">IF(B70="","",RANK(H70,H$56:H$75,1))</f>
        <v/>
      </c>
      <c r="K70" s="92" t="str">
        <f>IF(L70="","",MAX(K$4:K68)+1)</f>
        <v/>
      </c>
      <c r="L70" s="97"/>
      <c r="M70" s="99"/>
      <c r="N70" s="39" t="str">
        <f>IF($L70="","",IF(ISERROR(MATCH(L70,Výpočty!$BC$5:$BC$600,0)),"",INDEX(Výpočty!$BE$5:$BE$600,MATCH(L70,Výpočty!$BC$5:$BC$600,0),1)))</f>
        <v/>
      </c>
      <c r="O70" s="56" t="str">
        <f>IF(L70="","",Výpočty!BW70)</f>
        <v/>
      </c>
      <c r="P70" s="39" t="str">
        <f>IF($B70="","",IF(ISERROR(MATCH(L70,Výpočty!$CB$5:$CB$200,0)),"",INDEX(Výpočty!$CE$5:$CE$200,MATCH(L70,Výpočty!$CB$5:$CB$200,0),1)))</f>
        <v/>
      </c>
      <c r="Q70" s="56" t="str">
        <f>IF(L70="","",Výpočty!CW70)</f>
        <v/>
      </c>
      <c r="R70" s="63" t="str">
        <f t="shared" ref="R70" si="98">IF(L70="","",O70*1.000001+Q70)</f>
        <v/>
      </c>
      <c r="S70" s="65" t="str">
        <f t="shared" ref="S70" si="99">IF(L70="","",RANK(R70,R$56:R$75,1))</f>
        <v/>
      </c>
    </row>
    <row r="71" spans="1:19" ht="15.75" customHeight="1">
      <c r="A71" s="92"/>
      <c r="B71" s="97"/>
      <c r="C71" s="99"/>
      <c r="D71" s="39" t="str">
        <f>IF($B70="","",IF(ISERROR(MATCH(B70,Výpočty!$BC$5:$BC$600,0)),"",INDEX(Výpočty!$BE$5:$BE$600,MATCH(B70,Výpočty!$BC$5:$BC$600,0)+1,1)))</f>
        <v/>
      </c>
      <c r="E71" s="56"/>
      <c r="F71" s="39" t="str">
        <f>IF($B70="","",IF(ISERROR(MATCH(B70,Výpočty!$CB$5:$CB$200,0)),"",INDEX(Výpočty!$CE$5:$CE$200,MATCH(B70,Výpočty!$CB$5:$CB$200,0)+1,1)))</f>
        <v/>
      </c>
      <c r="G71" s="56"/>
      <c r="H71" s="63"/>
      <c r="I71" s="65"/>
      <c r="K71" s="92"/>
      <c r="L71" s="97"/>
      <c r="M71" s="99"/>
      <c r="N71" s="39" t="str">
        <f>IF($L70="","",IF(ISERROR(MATCH(L70,Výpočty!$BC$5:$BC$600,0)),"",INDEX(Výpočty!$BE$5:$BE$600,MATCH(L70,Výpočty!$BC$5:$BC$600,0)+1,1)))</f>
        <v/>
      </c>
      <c r="O71" s="56"/>
      <c r="P71" s="39" t="str">
        <f>IF($B70="","",IF(ISERROR(MATCH(L70,Výpočty!$CB$5:$CB$200,0)),"",INDEX(Výpočty!$CE$5:$CE$200,MATCH(L70,Výpočty!$CB$5:$CB$200,0)+1,1)))</f>
        <v/>
      </c>
      <c r="Q71" s="56"/>
      <c r="R71" s="63"/>
      <c r="S71" s="65"/>
    </row>
    <row r="72" spans="1:19" ht="15" customHeight="1">
      <c r="A72" s="92" t="str">
        <f>IF(B72="","",MAX(A$4:A70)+1)</f>
        <v/>
      </c>
      <c r="B72" s="97"/>
      <c r="C72" s="99"/>
      <c r="D72" s="39" t="str">
        <f>IF($B72="","",IF(ISERROR(MATCH(B72,Výpočty!$BC$5:$BC$600,0)),"",INDEX(Výpočty!$BE$5:$BE$600,MATCH(B72,Výpočty!$BC$5:$BC$600,0),1)))</f>
        <v/>
      </c>
      <c r="E72" s="56" t="str">
        <f>IF(B72="","",Výpočty!BM72)</f>
        <v/>
      </c>
      <c r="F72" s="39" t="str">
        <f>IF($B72="","",IF(ISERROR(MATCH(B72,Výpočty!$CB$5:$CB$200,0)),"",INDEX(Výpočty!$CE$5:$CE$200,MATCH(B72,Výpočty!$CB$5:$CB$200,0),1)))</f>
        <v/>
      </c>
      <c r="G72" s="56" t="str">
        <f>IF(B72="","",Výpočty!CM72)</f>
        <v/>
      </c>
      <c r="H72" s="63" t="str">
        <f t="shared" ref="H72" si="100">IF(B72="","",E72*1.000001+G72)</f>
        <v/>
      </c>
      <c r="I72" s="65" t="str">
        <f t="shared" ref="I72" si="101">IF(B72="","",RANK(H72,H$56:H$75,1))</f>
        <v/>
      </c>
      <c r="K72" s="92" t="str">
        <f>IF(L72="","",MAX(K$4:K70)+1)</f>
        <v/>
      </c>
      <c r="L72" s="97"/>
      <c r="M72" s="99"/>
      <c r="N72" s="39" t="str">
        <f>IF($L72="","",IF(ISERROR(MATCH(L72,Výpočty!$BC$5:$BC$600,0)),"",INDEX(Výpočty!$BE$5:$BE$600,MATCH(L72,Výpočty!$BC$5:$BC$600,0),1)))</f>
        <v/>
      </c>
      <c r="O72" s="56" t="str">
        <f>IF(L72="","",Výpočty!BW72)</f>
        <v/>
      </c>
      <c r="P72" s="39" t="str">
        <f>IF($B72="","",IF(ISERROR(MATCH(L72,Výpočty!$CB$5:$CB$200,0)),"",INDEX(Výpočty!$CE$5:$CE$200,MATCH(L72,Výpočty!$CB$5:$CB$200,0),1)))</f>
        <v/>
      </c>
      <c r="Q72" s="56" t="str">
        <f>IF(L72="","",Výpočty!CW72)</f>
        <v/>
      </c>
      <c r="R72" s="63" t="str">
        <f t="shared" ref="R72" si="102">IF(L72="","",O72*1.000001+Q72)</f>
        <v/>
      </c>
      <c r="S72" s="65" t="str">
        <f t="shared" ref="S72" si="103">IF(L72="","",RANK(R72,R$56:R$75,1))</f>
        <v/>
      </c>
    </row>
    <row r="73" spans="1:19" ht="15.75" customHeight="1">
      <c r="A73" s="92"/>
      <c r="B73" s="97"/>
      <c r="C73" s="99"/>
      <c r="D73" s="39" t="str">
        <f>IF($B72="","",IF(ISERROR(MATCH(B72,Výpočty!$BC$5:$BC$600,0)),"",INDEX(Výpočty!$BE$5:$BE$600,MATCH(B72,Výpočty!$BC$5:$BC$600,0)+1,1)))</f>
        <v/>
      </c>
      <c r="E73" s="56"/>
      <c r="F73" s="39" t="str">
        <f>IF($B72="","",IF(ISERROR(MATCH(B72,Výpočty!$CB$5:$CB$200,0)),"",INDEX(Výpočty!$CE$5:$CE$200,MATCH(B72,Výpočty!$CB$5:$CB$200,0)+1,1)))</f>
        <v/>
      </c>
      <c r="G73" s="56"/>
      <c r="H73" s="63"/>
      <c r="I73" s="65"/>
      <c r="K73" s="92"/>
      <c r="L73" s="97"/>
      <c r="M73" s="99"/>
      <c r="N73" s="39" t="str">
        <f>IF($L72="","",IF(ISERROR(MATCH(L72,Výpočty!$BC$5:$BC$600,0)),"",INDEX(Výpočty!$BE$5:$BE$600,MATCH(L72,Výpočty!$BC$5:$BC$600,0)+1,1)))</f>
        <v/>
      </c>
      <c r="O73" s="56"/>
      <c r="P73" s="39" t="str">
        <f>IF($B72="","",IF(ISERROR(MATCH(L72,Výpočty!$CB$5:$CB$200,0)),"",INDEX(Výpočty!$CE$5:$CE$200,MATCH(L72,Výpočty!$CB$5:$CB$200,0)+1,1)))</f>
        <v/>
      </c>
      <c r="Q73" s="56"/>
      <c r="R73" s="63"/>
      <c r="S73" s="65"/>
    </row>
    <row r="74" spans="1:19" ht="15" customHeight="1">
      <c r="A74" s="92" t="str">
        <f>IF(B74="","",MAX(A$4:A72)+1)</f>
        <v/>
      </c>
      <c r="B74" s="97"/>
      <c r="C74" s="99"/>
      <c r="D74" s="39" t="str">
        <f>IF($B74="","",IF(ISERROR(MATCH(B74,Výpočty!$BC$5:$BC$600,0)),"",INDEX(Výpočty!$BE$5:$BE$600,MATCH(B74,Výpočty!$BC$5:$BC$600,0),1)))</f>
        <v/>
      </c>
      <c r="E74" s="56" t="str">
        <f>IF(B74="","",Výpočty!BM74)</f>
        <v/>
      </c>
      <c r="F74" s="39" t="str">
        <f>IF($B74="","",IF(ISERROR(MATCH(B74,Výpočty!$CB$5:$CB$200,0)),"",INDEX(Výpočty!$CE$5:$CE$200,MATCH(B74,Výpočty!$CB$5:$CB$200,0),1)))</f>
        <v/>
      </c>
      <c r="G74" s="56" t="str">
        <f>IF(B74="","",Výpočty!CM74)</f>
        <v/>
      </c>
      <c r="H74" s="63" t="str">
        <f t="shared" ref="H74" si="104">IF(B74="","",E74*1.000001+G74)</f>
        <v/>
      </c>
      <c r="I74" s="65" t="str">
        <f t="shared" ref="I74" si="105">IF(B74="","",RANK(H74,H$56:H$75,1))</f>
        <v/>
      </c>
      <c r="K74" s="92" t="str">
        <f>IF(L74="","",MAX(K$4:K72)+1)</f>
        <v/>
      </c>
      <c r="L74" s="97"/>
      <c r="M74" s="99"/>
      <c r="N74" s="39" t="str">
        <f>IF($L74="","",IF(ISERROR(MATCH(L74,Výpočty!$BC$5:$BC$600,0)),"",INDEX(Výpočty!$BE$5:$BE$600,MATCH(L74,Výpočty!$BC$5:$BC$600,0),1)))</f>
        <v/>
      </c>
      <c r="O74" s="56" t="str">
        <f>IF(L74="","",Výpočty!BW74)</f>
        <v/>
      </c>
      <c r="P74" s="39" t="str">
        <f>IF($B74="","",IF(ISERROR(MATCH(L74,Výpočty!$CB$5:$CB$200,0)),"",INDEX(Výpočty!$CE$5:$CE$200,MATCH(L74,Výpočty!$CB$5:$CB$200,0),1)))</f>
        <v/>
      </c>
      <c r="Q74" s="56" t="str">
        <f>IF(L74="","",Výpočty!CW74)</f>
        <v/>
      </c>
      <c r="R74" s="63" t="str">
        <f t="shared" ref="R74" si="106">IF(L74="","",O74*1.000001+Q74)</f>
        <v/>
      </c>
      <c r="S74" s="65" t="str">
        <f t="shared" ref="S74" si="107">IF(L74="","",RANK(R74,R$56:R$75,1))</f>
        <v/>
      </c>
    </row>
    <row r="75" spans="1:19" ht="15.75" customHeight="1" thickBot="1">
      <c r="A75" s="114"/>
      <c r="B75" s="115"/>
      <c r="C75" s="119"/>
      <c r="D75" s="40" t="str">
        <f>IF($B74="","",IF(ISERROR(MATCH(B74,Výpočty!$BC$5:$BC$600,0)),"",INDEX(Výpočty!$BE$5:$BE$600,MATCH(B74,Výpočty!$BC$5:$BC$600,0)+1,1)))</f>
        <v/>
      </c>
      <c r="E75" s="58"/>
      <c r="F75" s="40" t="str">
        <f>IF($B74="","",IF(ISERROR(MATCH(B74,Výpočty!$CB$5:$CB$200,0)),"",INDEX(Výpočty!$CE$5:$CE$200,MATCH(B74,Výpočty!$CB$5:$CB$200,0)+1,1)))</f>
        <v/>
      </c>
      <c r="G75" s="58"/>
      <c r="H75" s="64"/>
      <c r="I75" s="66"/>
      <c r="K75" s="114"/>
      <c r="L75" s="115"/>
      <c r="M75" s="119"/>
      <c r="N75" s="40" t="str">
        <f>IF($L74="","",IF(ISERROR(MATCH(L74,Výpočty!$BC$5:$BC$600,0)),"",INDEX(Výpočty!$BE$5:$BE$600,MATCH(L74,Výpočty!$BC$5:$BC$600,0)+1,1)))</f>
        <v/>
      </c>
      <c r="O75" s="58"/>
      <c r="P75" s="40" t="str">
        <f>IF($B74="","",IF(ISERROR(MATCH(L74,Výpočty!$CB$5:$CB$200,0)),"",INDEX(Výpočty!$CE$5:$CE$200,MATCH(L74,Výpočty!$CB$5:$CB$200,0)+1,1)))</f>
        <v/>
      </c>
      <c r="Q75" s="58"/>
      <c r="R75" s="64"/>
      <c r="S75" s="66"/>
    </row>
    <row r="76" spans="1:19">
      <c r="N76" t="str">
        <f>IF($L76="","",INDEX(Výpočty!$BE$5:$BE$600,MATCH(L76,Výpočty!$BC$5:$BC$600,0),1))</f>
        <v/>
      </c>
    </row>
  </sheetData>
  <mergeCells count="470">
    <mergeCell ref="R20:R21"/>
    <mergeCell ref="S20:S21"/>
    <mergeCell ref="R22:R23"/>
    <mergeCell ref="S22:S23"/>
    <mergeCell ref="U11:U12"/>
    <mergeCell ref="U13:U14"/>
    <mergeCell ref="R10:R11"/>
    <mergeCell ref="S10:S11"/>
    <mergeCell ref="R12:R13"/>
    <mergeCell ref="S12:S13"/>
    <mergeCell ref="R14:R15"/>
    <mergeCell ref="S14:S15"/>
    <mergeCell ref="R16:R17"/>
    <mergeCell ref="S16:S17"/>
    <mergeCell ref="R18:R19"/>
    <mergeCell ref="S18:S19"/>
    <mergeCell ref="S74:S75"/>
    <mergeCell ref="R30:R31"/>
    <mergeCell ref="S30:S31"/>
    <mergeCell ref="R32:R33"/>
    <mergeCell ref="S32:S33"/>
    <mergeCell ref="R34:R35"/>
    <mergeCell ref="S34:S35"/>
    <mergeCell ref="R36:R37"/>
    <mergeCell ref="S36:S37"/>
    <mergeCell ref="R38:R39"/>
    <mergeCell ref="S38:S39"/>
    <mergeCell ref="R40:R41"/>
    <mergeCell ref="S40:S41"/>
    <mergeCell ref="R42:R43"/>
    <mergeCell ref="S42:S43"/>
    <mergeCell ref="R44:R45"/>
    <mergeCell ref="S44:S45"/>
    <mergeCell ref="R46:R47"/>
    <mergeCell ref="S46:S47"/>
    <mergeCell ref="R48:R49"/>
    <mergeCell ref="S48:S49"/>
    <mergeCell ref="I70:I71"/>
    <mergeCell ref="H72:H73"/>
    <mergeCell ref="I72:I73"/>
    <mergeCell ref="H74:H75"/>
    <mergeCell ref="I74:I75"/>
    <mergeCell ref="R56:R57"/>
    <mergeCell ref="S56:S57"/>
    <mergeCell ref="R58:R59"/>
    <mergeCell ref="S58:S59"/>
    <mergeCell ref="R60:R61"/>
    <mergeCell ref="S60:S61"/>
    <mergeCell ref="R62:R63"/>
    <mergeCell ref="S62:S63"/>
    <mergeCell ref="R64:R65"/>
    <mergeCell ref="S64:S65"/>
    <mergeCell ref="R66:R67"/>
    <mergeCell ref="S66:S67"/>
    <mergeCell ref="R68:R69"/>
    <mergeCell ref="S68:S69"/>
    <mergeCell ref="R70:R71"/>
    <mergeCell ref="S70:S71"/>
    <mergeCell ref="R72:R73"/>
    <mergeCell ref="S72:S73"/>
    <mergeCell ref="R74:R75"/>
    <mergeCell ref="H42:H43"/>
    <mergeCell ref="I42:I43"/>
    <mergeCell ref="H44:H45"/>
    <mergeCell ref="I44:I45"/>
    <mergeCell ref="H46:H47"/>
    <mergeCell ref="I46:I47"/>
    <mergeCell ref="H48:H49"/>
    <mergeCell ref="I48:I49"/>
    <mergeCell ref="H56:H57"/>
    <mergeCell ref="I56:I57"/>
    <mergeCell ref="H32:H33"/>
    <mergeCell ref="I32:I33"/>
    <mergeCell ref="H34:H35"/>
    <mergeCell ref="I34:I35"/>
    <mergeCell ref="H36:H37"/>
    <mergeCell ref="I36:I37"/>
    <mergeCell ref="H38:H39"/>
    <mergeCell ref="I38:I39"/>
    <mergeCell ref="H40:H41"/>
    <mergeCell ref="I40:I41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Q38:Q39"/>
    <mergeCell ref="Q40:Q41"/>
    <mergeCell ref="Q42:Q43"/>
    <mergeCell ref="Q44:Q45"/>
    <mergeCell ref="Q46:Q47"/>
    <mergeCell ref="Q48:Q49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G74:G75"/>
    <mergeCell ref="Q56:Q57"/>
    <mergeCell ref="Q58:Q59"/>
    <mergeCell ref="Q60:Q61"/>
    <mergeCell ref="Q62:Q63"/>
    <mergeCell ref="Q64:Q65"/>
    <mergeCell ref="Q66:Q67"/>
    <mergeCell ref="Q68:Q69"/>
    <mergeCell ref="Q70:Q71"/>
    <mergeCell ref="Q72:Q73"/>
    <mergeCell ref="Q74:Q75"/>
    <mergeCell ref="H58:H59"/>
    <mergeCell ref="I58:I59"/>
    <mergeCell ref="H60:H61"/>
    <mergeCell ref="I60:I61"/>
    <mergeCell ref="H62:H63"/>
    <mergeCell ref="I62:I63"/>
    <mergeCell ref="H64:H65"/>
    <mergeCell ref="I64:I65"/>
    <mergeCell ref="H66:H67"/>
    <mergeCell ref="I66:I67"/>
    <mergeCell ref="H68:H69"/>
    <mergeCell ref="I68:I69"/>
    <mergeCell ref="H70:H71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O66:O67"/>
    <mergeCell ref="O68:O69"/>
    <mergeCell ref="O70:O71"/>
    <mergeCell ref="O72:O73"/>
    <mergeCell ref="O74:O75"/>
    <mergeCell ref="O48:O49"/>
    <mergeCell ref="O56:O57"/>
    <mergeCell ref="O58:O59"/>
    <mergeCell ref="O60:O61"/>
    <mergeCell ref="O62:O63"/>
    <mergeCell ref="O64:O65"/>
    <mergeCell ref="N53:O53"/>
    <mergeCell ref="E74:E75"/>
    <mergeCell ref="O30:O31"/>
    <mergeCell ref="O32:O33"/>
    <mergeCell ref="O34:O35"/>
    <mergeCell ref="O36:O37"/>
    <mergeCell ref="O38:O39"/>
    <mergeCell ref="O40:O41"/>
    <mergeCell ref="O42:O43"/>
    <mergeCell ref="O44:O45"/>
    <mergeCell ref="O46:O47"/>
    <mergeCell ref="E62:E63"/>
    <mergeCell ref="E64:E65"/>
    <mergeCell ref="E66:E67"/>
    <mergeCell ref="E68:E69"/>
    <mergeCell ref="E70:E71"/>
    <mergeCell ref="E72:E73"/>
    <mergeCell ref="E44:E45"/>
    <mergeCell ref="E46:E47"/>
    <mergeCell ref="E48:E49"/>
    <mergeCell ref="E56:E57"/>
    <mergeCell ref="E58:E59"/>
    <mergeCell ref="E60:E61"/>
    <mergeCell ref="E32:E33"/>
    <mergeCell ref="E34:E35"/>
    <mergeCell ref="E36:E37"/>
    <mergeCell ref="E38:E39"/>
    <mergeCell ref="E40:E41"/>
    <mergeCell ref="E42:E43"/>
    <mergeCell ref="M74:M7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M62:M63"/>
    <mergeCell ref="M64:M65"/>
    <mergeCell ref="M66:M67"/>
    <mergeCell ref="M68:M69"/>
    <mergeCell ref="M70:M71"/>
    <mergeCell ref="M72:M73"/>
    <mergeCell ref="M44:M45"/>
    <mergeCell ref="M46:M47"/>
    <mergeCell ref="M48:M49"/>
    <mergeCell ref="M56:M57"/>
    <mergeCell ref="M58:M59"/>
    <mergeCell ref="M60:M61"/>
    <mergeCell ref="M32:M33"/>
    <mergeCell ref="M34:M35"/>
    <mergeCell ref="M36:M37"/>
    <mergeCell ref="M38:M39"/>
    <mergeCell ref="M40:M41"/>
    <mergeCell ref="M42:M43"/>
    <mergeCell ref="C72:C73"/>
    <mergeCell ref="K58:K59"/>
    <mergeCell ref="L58:L59"/>
    <mergeCell ref="K60:K61"/>
    <mergeCell ref="L60:L61"/>
    <mergeCell ref="K53:K55"/>
    <mergeCell ref="M53:M55"/>
    <mergeCell ref="K38:K39"/>
    <mergeCell ref="L38:L39"/>
    <mergeCell ref="K40:K41"/>
    <mergeCell ref="L40:L41"/>
    <mergeCell ref="K42:K43"/>
    <mergeCell ref="L42:L43"/>
    <mergeCell ref="K32:K33"/>
    <mergeCell ref="L32:L33"/>
    <mergeCell ref="K34:K35"/>
    <mergeCell ref="C74:C75"/>
    <mergeCell ref="C30:C31"/>
    <mergeCell ref="C32:C33"/>
    <mergeCell ref="C34:C35"/>
    <mergeCell ref="C36:C37"/>
    <mergeCell ref="C38:C39"/>
    <mergeCell ref="C40:C41"/>
    <mergeCell ref="C42:C43"/>
    <mergeCell ref="C44:C45"/>
    <mergeCell ref="C48:C49"/>
    <mergeCell ref="K74:K75"/>
    <mergeCell ref="L74:L75"/>
    <mergeCell ref="C56:C57"/>
    <mergeCell ref="C58:C59"/>
    <mergeCell ref="C60:C61"/>
    <mergeCell ref="C62:C63"/>
    <mergeCell ref="C64:C65"/>
    <mergeCell ref="C66:C67"/>
    <mergeCell ref="C68:C69"/>
    <mergeCell ref="C70:C71"/>
    <mergeCell ref="K68:K69"/>
    <mergeCell ref="L68:L69"/>
    <mergeCell ref="K70:K71"/>
    <mergeCell ref="L70:L71"/>
    <mergeCell ref="K72:K73"/>
    <mergeCell ref="L72:L73"/>
    <mergeCell ref="K62:K63"/>
    <mergeCell ref="L62:L63"/>
    <mergeCell ref="K64:K65"/>
    <mergeCell ref="L64:L65"/>
    <mergeCell ref="K66:K67"/>
    <mergeCell ref="L66:L67"/>
    <mergeCell ref="K56:K57"/>
    <mergeCell ref="L56:L57"/>
    <mergeCell ref="P53:Q53"/>
    <mergeCell ref="R53:R55"/>
    <mergeCell ref="S53:S55"/>
    <mergeCell ref="O54:O55"/>
    <mergeCell ref="Q54:Q55"/>
    <mergeCell ref="K44:K45"/>
    <mergeCell ref="L44:L45"/>
    <mergeCell ref="K46:K47"/>
    <mergeCell ref="L46:L47"/>
    <mergeCell ref="K48:K49"/>
    <mergeCell ref="L48:L49"/>
    <mergeCell ref="L34:L35"/>
    <mergeCell ref="K36:K37"/>
    <mergeCell ref="L36:L37"/>
    <mergeCell ref="P27:Q27"/>
    <mergeCell ref="R27:R29"/>
    <mergeCell ref="S27:S29"/>
    <mergeCell ref="O28:O29"/>
    <mergeCell ref="Q28:Q29"/>
    <mergeCell ref="K30:K31"/>
    <mergeCell ref="L30:L31"/>
    <mergeCell ref="M30:M31"/>
    <mergeCell ref="Q30:Q31"/>
    <mergeCell ref="Q32:Q33"/>
    <mergeCell ref="Q34:Q35"/>
    <mergeCell ref="Q36:Q37"/>
    <mergeCell ref="K22:K23"/>
    <mergeCell ref="L22:L23"/>
    <mergeCell ref="M22:M23"/>
    <mergeCell ref="K27:K29"/>
    <mergeCell ref="M27:M29"/>
    <mergeCell ref="N27:O27"/>
    <mergeCell ref="K18:K19"/>
    <mergeCell ref="L18:L19"/>
    <mergeCell ref="M18:M19"/>
    <mergeCell ref="K20:K21"/>
    <mergeCell ref="L20:L21"/>
    <mergeCell ref="M20:M21"/>
    <mergeCell ref="K14:K15"/>
    <mergeCell ref="L14:L15"/>
    <mergeCell ref="M14:M15"/>
    <mergeCell ref="K16:K17"/>
    <mergeCell ref="L16:L17"/>
    <mergeCell ref="M16:M17"/>
    <mergeCell ref="K10:K11"/>
    <mergeCell ref="L10:L11"/>
    <mergeCell ref="M10:M11"/>
    <mergeCell ref="K12:K13"/>
    <mergeCell ref="L12:L13"/>
    <mergeCell ref="M12:M13"/>
    <mergeCell ref="S4:S5"/>
    <mergeCell ref="K6:K7"/>
    <mergeCell ref="L6:L7"/>
    <mergeCell ref="M6:M7"/>
    <mergeCell ref="K8:K9"/>
    <mergeCell ref="L8:L9"/>
    <mergeCell ref="M8:M9"/>
    <mergeCell ref="K4:K5"/>
    <mergeCell ref="L4:L5"/>
    <mergeCell ref="M4:M5"/>
    <mergeCell ref="O4:O5"/>
    <mergeCell ref="Q4:Q5"/>
    <mergeCell ref="R4:R5"/>
    <mergeCell ref="O6:O7"/>
    <mergeCell ref="O8:O9"/>
    <mergeCell ref="R6:R7"/>
    <mergeCell ref="S6:S7"/>
    <mergeCell ref="R8:R9"/>
    <mergeCell ref="S8:S9"/>
    <mergeCell ref="K1:K3"/>
    <mergeCell ref="M1:M3"/>
    <mergeCell ref="N1:O1"/>
    <mergeCell ref="P1:Q1"/>
    <mergeCell ref="R1:R3"/>
    <mergeCell ref="S1:S3"/>
    <mergeCell ref="O2:O3"/>
    <mergeCell ref="Q2:Q3"/>
    <mergeCell ref="A70:A71"/>
    <mergeCell ref="B70:B71"/>
    <mergeCell ref="A58:A59"/>
    <mergeCell ref="B58:B59"/>
    <mergeCell ref="A60:A61"/>
    <mergeCell ref="B60:B61"/>
    <mergeCell ref="A62:A63"/>
    <mergeCell ref="B62:B63"/>
    <mergeCell ref="C14:C15"/>
    <mergeCell ref="C16:C17"/>
    <mergeCell ref="C18:C19"/>
    <mergeCell ref="C20:C21"/>
    <mergeCell ref="C22:C23"/>
    <mergeCell ref="A56:A57"/>
    <mergeCell ref="B56:B57"/>
    <mergeCell ref="C46:C47"/>
    <mergeCell ref="A72:A73"/>
    <mergeCell ref="B72:B73"/>
    <mergeCell ref="A74:A75"/>
    <mergeCell ref="B74:B75"/>
    <mergeCell ref="A64:A65"/>
    <mergeCell ref="B64:B65"/>
    <mergeCell ref="A66:A67"/>
    <mergeCell ref="B66:B67"/>
    <mergeCell ref="A68:A69"/>
    <mergeCell ref="B68:B69"/>
    <mergeCell ref="A53:A55"/>
    <mergeCell ref="C53:C55"/>
    <mergeCell ref="D53:E53"/>
    <mergeCell ref="F53:G53"/>
    <mergeCell ref="H53:H55"/>
    <mergeCell ref="I53:I55"/>
    <mergeCell ref="E54:E55"/>
    <mergeCell ref="G54:G55"/>
    <mergeCell ref="A44:A45"/>
    <mergeCell ref="B44:B4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H27:H29"/>
    <mergeCell ref="I27:I29"/>
    <mergeCell ref="E28:E29"/>
    <mergeCell ref="G28:G29"/>
    <mergeCell ref="A30:A31"/>
    <mergeCell ref="B30:B31"/>
    <mergeCell ref="E30:E31"/>
    <mergeCell ref="A18:A19"/>
    <mergeCell ref="A20:A21"/>
    <mergeCell ref="A22:A23"/>
    <mergeCell ref="A27:A29"/>
    <mergeCell ref="C27:C29"/>
    <mergeCell ref="D27:E27"/>
    <mergeCell ref="G18:G19"/>
    <mergeCell ref="G20:G21"/>
    <mergeCell ref="G22:G23"/>
    <mergeCell ref="G30:G31"/>
    <mergeCell ref="H30:H31"/>
    <mergeCell ref="I30:I31"/>
    <mergeCell ref="B20:B21"/>
    <mergeCell ref="B22:B23"/>
    <mergeCell ref="A6:A7"/>
    <mergeCell ref="A8:A9"/>
    <mergeCell ref="A10:A11"/>
    <mergeCell ref="A12:A13"/>
    <mergeCell ref="A14:A15"/>
    <mergeCell ref="A16:A17"/>
    <mergeCell ref="F27:G27"/>
    <mergeCell ref="G6:G7"/>
    <mergeCell ref="G8:G9"/>
    <mergeCell ref="G10:G11"/>
    <mergeCell ref="G12:G13"/>
    <mergeCell ref="G14:G15"/>
    <mergeCell ref="G16:G17"/>
    <mergeCell ref="H1:H3"/>
    <mergeCell ref="I1:I3"/>
    <mergeCell ref="E2:E3"/>
    <mergeCell ref="G2:G3"/>
    <mergeCell ref="A1:A3"/>
    <mergeCell ref="C1:C3"/>
    <mergeCell ref="D1:E1"/>
    <mergeCell ref="F1:G1"/>
    <mergeCell ref="I4:I5"/>
    <mergeCell ref="O10:O11"/>
    <mergeCell ref="O12:O13"/>
    <mergeCell ref="O14:O15"/>
    <mergeCell ref="O16:O17"/>
    <mergeCell ref="O18:O19"/>
    <mergeCell ref="O20:O21"/>
    <mergeCell ref="O22:O23"/>
    <mergeCell ref="A4:A5"/>
    <mergeCell ref="B4:B5"/>
    <mergeCell ref="C4:C5"/>
    <mergeCell ref="E4:E5"/>
    <mergeCell ref="G4:G5"/>
    <mergeCell ref="H4:H5"/>
    <mergeCell ref="B6:B7"/>
    <mergeCell ref="B8:B9"/>
    <mergeCell ref="B10:B11"/>
    <mergeCell ref="B12:B13"/>
    <mergeCell ref="B14:B15"/>
    <mergeCell ref="C6:C7"/>
    <mergeCell ref="C8:C9"/>
    <mergeCell ref="C10:C11"/>
    <mergeCell ref="C12:C13"/>
    <mergeCell ref="B16:B17"/>
    <mergeCell ref="B18:B19"/>
  </mergeCells>
  <pageMargins left="0.70866141732283472" right="0.70866141732283472" top="0.78740157480314965" bottom="0.78740157480314965" header="0.31496062992125984" footer="0.31496062992125984"/>
  <pageSetup paperSize="9" scale="115" orientation="landscape" horizontalDpi="360" verticalDpi="360" r:id="rId1"/>
  <rowBreaks count="2" manualBreakCount="2">
    <brk id="24" max="16383" man="1"/>
    <brk id="50" max="1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J73"/>
  <sheetViews>
    <sheetView view="pageBreakPreview" topLeftCell="A13" zoomScale="110" zoomScaleNormal="100" zoomScaleSheetLayoutView="110" workbookViewId="0">
      <selection activeCell="A26" sqref="A26:H36"/>
    </sheetView>
  </sheetViews>
  <sheetFormatPr defaultRowHeight="15"/>
  <cols>
    <col min="1" max="1" width="6.42578125" customWidth="1"/>
    <col min="2" max="2" width="25.7109375" customWidth="1"/>
    <col min="3" max="4" width="9.28515625" bestFit="1" customWidth="1"/>
    <col min="6" max="6" width="9.28515625" bestFit="1" customWidth="1"/>
    <col min="7" max="7" width="22.28515625" customWidth="1"/>
    <col min="8" max="8" width="7.85546875" customWidth="1"/>
  </cols>
  <sheetData>
    <row r="1" spans="1:10" ht="22.5" customHeight="1">
      <c r="A1" s="126" t="s">
        <v>0</v>
      </c>
      <c r="B1" s="5" t="s">
        <v>58</v>
      </c>
      <c r="C1" s="125" t="s">
        <v>13</v>
      </c>
      <c r="D1" s="125" t="s">
        <v>14</v>
      </c>
      <c r="E1" s="125" t="s">
        <v>15</v>
      </c>
      <c r="F1" s="125" t="s">
        <v>16</v>
      </c>
      <c r="G1" s="125" t="s">
        <v>17</v>
      </c>
      <c r="H1" s="125" t="s">
        <v>6</v>
      </c>
    </row>
    <row r="2" spans="1:10" ht="22.5" customHeight="1">
      <c r="A2" s="126"/>
      <c r="B2" s="5" t="s">
        <v>18</v>
      </c>
      <c r="C2" s="125"/>
      <c r="D2" s="125"/>
      <c r="E2" s="125"/>
      <c r="F2" s="125"/>
      <c r="G2" s="125"/>
      <c r="H2" s="125"/>
    </row>
    <row r="3" spans="1:10" ht="22.5" customHeight="1">
      <c r="A3" s="126"/>
      <c r="B3" s="5" t="s">
        <v>7</v>
      </c>
      <c r="C3" s="125"/>
      <c r="D3" s="125"/>
      <c r="E3" s="125"/>
      <c r="F3" s="125"/>
      <c r="G3" s="125"/>
      <c r="H3" s="125"/>
    </row>
    <row r="4" spans="1:10" ht="15" customHeight="1">
      <c r="A4" s="122">
        <f>IF(Družstva!A4="","",Družstva!A4)</f>
        <v>1</v>
      </c>
      <c r="B4" s="67" t="str">
        <f>IF(Družstva!B4="","",Družstva!B4)</f>
        <v>Tísek</v>
      </c>
      <c r="C4" s="6">
        <v>30.27</v>
      </c>
      <c r="D4" s="6">
        <v>30.25</v>
      </c>
      <c r="E4" s="6"/>
      <c r="F4" s="6">
        <f>IF(B4="","",IF(G4="",IF(SUM(C$4:C$23)=0,"",IF(SUM(C4:E4)=0,999,IF(E4="",MAX(C4:D4),LARGE(C4:E4,2)))),998))</f>
        <v>30.27</v>
      </c>
      <c r="G4" s="6"/>
      <c r="H4" s="67">
        <f>IF(B4="","",IF(J4&gt;998,MAX(A$4:A$23),RANK(J4,J$4:J$23,1)))</f>
        <v>2</v>
      </c>
      <c r="I4" s="123"/>
      <c r="J4" s="124">
        <f>IF(B4="",10000,MIN(F4:F5)+MAX(F4:F5)/1000000)</f>
        <v>30.270030309999999</v>
      </c>
    </row>
    <row r="5" spans="1:10" ht="15" customHeight="1">
      <c r="A5" s="122"/>
      <c r="B5" s="67"/>
      <c r="C5" s="6">
        <v>29.45</v>
      </c>
      <c r="D5" s="6">
        <v>30.31</v>
      </c>
      <c r="E5" s="6"/>
      <c r="F5" s="6">
        <f>IF(B4="","",IF(G5="",IF(SUM(C$4:C$23)=0,"",IF(SUM(C5:E5)=0,999,IF(E5="",MAX(C5:D5),LARGE(C5:E5,2)))),998))</f>
        <v>30.31</v>
      </c>
      <c r="G5" s="6"/>
      <c r="H5" s="67"/>
      <c r="I5" s="123"/>
      <c r="J5" s="124"/>
    </row>
    <row r="6" spans="1:10" ht="15" customHeight="1">
      <c r="A6" s="122">
        <f>IF(Družstva!A6="","",Družstva!A6)</f>
        <v>2</v>
      </c>
      <c r="B6" s="67" t="str">
        <f>IF(Družstva!B6="","",Družstva!B6)</f>
        <v>Hájov</v>
      </c>
      <c r="C6" s="6">
        <v>27.83</v>
      </c>
      <c r="D6" s="6">
        <v>27.54</v>
      </c>
      <c r="E6" s="6"/>
      <c r="F6" s="6">
        <f t="shared" ref="F6" si="0">IF(B6="","",IF(G6="",IF(SUM(C$4:C$23)=0,"",IF(SUM(C6:E6)=0,999,IF(E6="",MAX(C6:D6),LARGE(C6:E6,2)))),998))</f>
        <v>27.83</v>
      </c>
      <c r="G6" s="6"/>
      <c r="H6" s="67">
        <f t="shared" ref="H6" si="1">IF(B6="","",IF(J6&gt;998,MAX(A$4:A$23),RANK(J6,J$4:J$23,1)))</f>
        <v>1</v>
      </c>
      <c r="I6" s="123"/>
      <c r="J6" s="124">
        <f t="shared" ref="J6" si="2">IF(B6="",10000,MIN(F6:F7)+MAX(F6:F7)/1000000)</f>
        <v>27.830030039999997</v>
      </c>
    </row>
    <row r="7" spans="1:10" ht="15" customHeight="1">
      <c r="A7" s="122"/>
      <c r="B7" s="67"/>
      <c r="C7" s="6">
        <v>27.87</v>
      </c>
      <c r="D7" s="6">
        <v>30.04</v>
      </c>
      <c r="E7" s="6"/>
      <c r="F7" s="6">
        <f t="shared" ref="F7" si="3">IF(B6="","",IF(G7="",IF(SUM(C$4:C$23)=0,"",IF(SUM(C7:E7)=0,999,IF(E7="",MAX(C7:D7),LARGE(C7:E7,2)))),998))</f>
        <v>30.04</v>
      </c>
      <c r="G7" s="6"/>
      <c r="H7" s="67"/>
      <c r="I7" s="123"/>
      <c r="J7" s="124"/>
    </row>
    <row r="8" spans="1:10" ht="15" customHeight="1">
      <c r="A8" s="122" t="str">
        <f>IF(Družstva!A8="","",Družstva!A8)</f>
        <v/>
      </c>
      <c r="B8" s="67" t="str">
        <f>IF(Družstva!B8="","",Družstva!B8)</f>
        <v/>
      </c>
      <c r="C8" s="6"/>
      <c r="D8" s="6"/>
      <c r="E8" s="6"/>
      <c r="F8" s="6" t="str">
        <f t="shared" ref="F8" si="4">IF(B8="","",IF(G8="",IF(SUM(C$4:C$23)=0,"",IF(SUM(C8:E8)=0,999,IF(E8="",MAX(C8:D8),LARGE(C8:E8,2)))),998))</f>
        <v/>
      </c>
      <c r="G8" s="6"/>
      <c r="H8" s="67" t="str">
        <f t="shared" ref="H8" si="5">IF(B8="","",IF(J8&gt;998,MAX(A$4:A$23),RANK(J8,J$4:J$23,1)))</f>
        <v/>
      </c>
      <c r="I8" s="123"/>
      <c r="J8" s="124">
        <f t="shared" ref="J8" si="6">IF(B8="",10000,MIN(F8:F9)+MAX(F8:F9)/1000000)</f>
        <v>10000</v>
      </c>
    </row>
    <row r="9" spans="1:10" ht="15" customHeight="1">
      <c r="A9" s="122"/>
      <c r="B9" s="67"/>
      <c r="C9" s="6"/>
      <c r="D9" s="6"/>
      <c r="E9" s="6"/>
      <c r="F9" s="6" t="str">
        <f t="shared" ref="F9" si="7">IF(B8="","",IF(G9="",IF(SUM(C$4:C$23)=0,"",IF(SUM(C9:E9)=0,999,IF(E9="",MAX(C9:D9),LARGE(C9:E9,2)))),998))</f>
        <v/>
      </c>
      <c r="G9" s="6"/>
      <c r="H9" s="67"/>
      <c r="I9" s="123"/>
      <c r="J9" s="124"/>
    </row>
    <row r="10" spans="1:10" ht="15" customHeight="1">
      <c r="A10" s="122" t="str">
        <f>IF(Družstva!A10="","",Družstva!A10)</f>
        <v/>
      </c>
      <c r="B10" s="67" t="str">
        <f>IF(Družstva!B10="","",Družstva!B10)</f>
        <v/>
      </c>
      <c r="C10" s="6"/>
      <c r="D10" s="6"/>
      <c r="E10" s="6"/>
      <c r="F10" s="6" t="str">
        <f t="shared" ref="F10" si="8">IF(B10="","",IF(G10="",IF(SUM(C$4:C$23)=0,"",IF(SUM(C10:E10)=0,999,IF(E10="",MAX(C10:D10),LARGE(C10:E10,2)))),998))</f>
        <v/>
      </c>
      <c r="G10" s="6"/>
      <c r="H10" s="67" t="str">
        <f t="shared" ref="H10" si="9">IF(B10="","",IF(J10&gt;998,MAX(A$4:A$23),RANK(J10,J$4:J$23,1)))</f>
        <v/>
      </c>
      <c r="I10" s="123"/>
      <c r="J10" s="124">
        <f t="shared" ref="J10" si="10">IF(B10="",10000,MIN(F10:F11)+MAX(F10:F11)/1000000)</f>
        <v>10000</v>
      </c>
    </row>
    <row r="11" spans="1:10" ht="15" customHeight="1">
      <c r="A11" s="122"/>
      <c r="B11" s="67"/>
      <c r="C11" s="6"/>
      <c r="D11" s="6"/>
      <c r="E11" s="6"/>
      <c r="F11" s="6" t="str">
        <f t="shared" ref="F11" si="11">IF(B10="","",IF(G11="",IF(SUM(C$4:C$23)=0,"",IF(SUM(C11:E11)=0,999,IF(E11="",MAX(C11:D11),LARGE(C11:E11,2)))),998))</f>
        <v/>
      </c>
      <c r="G11" s="6"/>
      <c r="H11" s="67"/>
      <c r="I11" s="123"/>
      <c r="J11" s="124"/>
    </row>
    <row r="12" spans="1:10" ht="15" customHeight="1">
      <c r="A12" s="122" t="str">
        <f>IF(Družstva!A12="","",Družstva!A12)</f>
        <v/>
      </c>
      <c r="B12" s="67" t="str">
        <f>IF(Družstva!B12="","",Družstva!B12)</f>
        <v/>
      </c>
      <c r="C12" s="6"/>
      <c r="D12" s="6"/>
      <c r="E12" s="6"/>
      <c r="F12" s="6" t="str">
        <f t="shared" ref="F12" si="12">IF(B12="","",IF(G12="",IF(SUM(C$4:C$23)=0,"",IF(SUM(C12:E12)=0,999,IF(E12="",MAX(C12:D12),LARGE(C12:E12,2)))),998))</f>
        <v/>
      </c>
      <c r="G12" s="6"/>
      <c r="H12" s="67" t="str">
        <f t="shared" ref="H12" si="13">IF(B12="","",IF(J12&gt;998,MAX(A$4:A$23),RANK(J12,J$4:J$23,1)))</f>
        <v/>
      </c>
      <c r="I12" s="123"/>
      <c r="J12" s="124">
        <f t="shared" ref="J12" si="14">IF(B12="",10000,MIN(F12:F13)+MAX(F12:F13)/1000000)</f>
        <v>10000</v>
      </c>
    </row>
    <row r="13" spans="1:10" ht="15" customHeight="1">
      <c r="A13" s="122"/>
      <c r="B13" s="67"/>
      <c r="C13" s="6"/>
      <c r="D13" s="6"/>
      <c r="E13" s="6"/>
      <c r="F13" s="6" t="str">
        <f t="shared" ref="F13" si="15">IF(B12="","",IF(G13="",IF(SUM(C$4:C$23)=0,"",IF(SUM(C13:E13)=0,999,IF(E13="",MAX(C13:D13),LARGE(C13:E13,2)))),998))</f>
        <v/>
      </c>
      <c r="G13" s="6"/>
      <c r="H13" s="67"/>
      <c r="I13" s="123"/>
      <c r="J13" s="124"/>
    </row>
    <row r="14" spans="1:10" ht="15" customHeight="1">
      <c r="A14" s="122" t="str">
        <f>IF(Družstva!A14="","",Družstva!A14)</f>
        <v/>
      </c>
      <c r="B14" s="67" t="str">
        <f>IF(Družstva!B14="","",Družstva!B14)</f>
        <v/>
      </c>
      <c r="C14" s="6"/>
      <c r="D14" s="6"/>
      <c r="E14" s="6"/>
      <c r="F14" s="6" t="str">
        <f t="shared" ref="F14" si="16">IF(B14="","",IF(G14="",IF(SUM(C$4:C$23)=0,"",IF(SUM(C14:E14)=0,999,IF(E14="",MAX(C14:D14),LARGE(C14:E14,2)))),998))</f>
        <v/>
      </c>
      <c r="G14" s="6"/>
      <c r="H14" s="67" t="str">
        <f t="shared" ref="H14" si="17">IF(B14="","",IF(J14&gt;998,MAX(A$4:A$23),RANK(J14,J$4:J$23,1)))</f>
        <v/>
      </c>
      <c r="I14" s="123"/>
      <c r="J14" s="124">
        <f t="shared" ref="J14" si="18">IF(B14="",10000,MIN(F14:F15)+MAX(F14:F15)/1000000)</f>
        <v>10000</v>
      </c>
    </row>
    <row r="15" spans="1:10" ht="15" customHeight="1">
      <c r="A15" s="122"/>
      <c r="B15" s="67"/>
      <c r="C15" s="6"/>
      <c r="D15" s="6"/>
      <c r="E15" s="6"/>
      <c r="F15" s="6" t="str">
        <f t="shared" ref="F15" si="19">IF(B14="","",IF(G15="",IF(SUM(C$4:C$23)=0,"",IF(SUM(C15:E15)=0,999,IF(E15="",MAX(C15:D15),LARGE(C15:E15,2)))),998))</f>
        <v/>
      </c>
      <c r="G15" s="6"/>
      <c r="H15" s="67"/>
      <c r="I15" s="123"/>
      <c r="J15" s="124"/>
    </row>
    <row r="16" spans="1:10" ht="15" customHeight="1">
      <c r="A16" s="122" t="str">
        <f>IF(Družstva!A16="","",Družstva!A16)</f>
        <v/>
      </c>
      <c r="B16" s="67" t="str">
        <f>IF(Družstva!B16="","",Družstva!B16)</f>
        <v/>
      </c>
      <c r="C16" s="6"/>
      <c r="D16" s="6"/>
      <c r="E16" s="6"/>
      <c r="F16" s="6" t="str">
        <f t="shared" ref="F16" si="20">IF(B16="","",IF(G16="",IF(SUM(C$4:C$23)=0,"",IF(SUM(C16:E16)=0,999,IF(E16="",MAX(C16:D16),LARGE(C16:E16,2)))),998))</f>
        <v/>
      </c>
      <c r="G16" s="6"/>
      <c r="H16" s="67" t="str">
        <f t="shared" ref="H16" si="21">IF(B16="","",IF(J16&gt;998,MAX(A$4:A$23),RANK(J16,J$4:J$23,1)))</f>
        <v/>
      </c>
      <c r="I16" s="123"/>
      <c r="J16" s="124">
        <f t="shared" ref="J16" si="22">IF(B16="",10000,MIN(F16:F17)+MAX(F16:F17)/1000000)</f>
        <v>10000</v>
      </c>
    </row>
    <row r="17" spans="1:10" ht="15" customHeight="1">
      <c r="A17" s="122"/>
      <c r="B17" s="67"/>
      <c r="C17" s="6"/>
      <c r="D17" s="6"/>
      <c r="E17" s="6"/>
      <c r="F17" s="6" t="str">
        <f t="shared" ref="F17" si="23">IF(B16="","",IF(G17="",IF(SUM(C$4:C$23)=0,"",IF(SUM(C17:E17)=0,999,IF(E17="",MAX(C17:D17),LARGE(C17:E17,2)))),998))</f>
        <v/>
      </c>
      <c r="G17" s="6"/>
      <c r="H17" s="67"/>
      <c r="I17" s="123"/>
      <c r="J17" s="124"/>
    </row>
    <row r="18" spans="1:10" ht="15" customHeight="1">
      <c r="A18" s="122" t="str">
        <f>IF(Družstva!A18="","",Družstva!A18)</f>
        <v/>
      </c>
      <c r="B18" s="67" t="str">
        <f>IF(Družstva!B18="","",Družstva!B18)</f>
        <v/>
      </c>
      <c r="C18" s="6"/>
      <c r="D18" s="6"/>
      <c r="E18" s="6"/>
      <c r="F18" s="6" t="str">
        <f t="shared" ref="F18" si="24">IF(B18="","",IF(G18="",IF(SUM(C$4:C$23)=0,"",IF(SUM(C18:E18)=0,999,IF(E18="",MAX(C18:D18),LARGE(C18:E18,2)))),998))</f>
        <v/>
      </c>
      <c r="G18" s="6"/>
      <c r="H18" s="67" t="str">
        <f t="shared" ref="H18" si="25">IF(B18="","",IF(J18&gt;998,MAX(A$4:A$23),RANK(J18,J$4:J$23,1)))</f>
        <v/>
      </c>
      <c r="I18" s="123"/>
      <c r="J18" s="124">
        <f t="shared" ref="J18" si="26">IF(B18="",10000,MIN(F18:F19)+MAX(F18:F19)/1000000)</f>
        <v>10000</v>
      </c>
    </row>
    <row r="19" spans="1:10" ht="15" customHeight="1">
      <c r="A19" s="122"/>
      <c r="B19" s="67"/>
      <c r="C19" s="6"/>
      <c r="D19" s="6"/>
      <c r="E19" s="6"/>
      <c r="F19" s="6" t="str">
        <f t="shared" ref="F19" si="27">IF(B18="","",IF(G19="",IF(SUM(C$4:C$23)=0,"",IF(SUM(C19:E19)=0,999,IF(E19="",MAX(C19:D19),LARGE(C19:E19,2)))),998))</f>
        <v/>
      </c>
      <c r="G19" s="6"/>
      <c r="H19" s="67"/>
      <c r="I19" s="123"/>
      <c r="J19" s="124"/>
    </row>
    <row r="20" spans="1:10" ht="15" customHeight="1">
      <c r="A20" s="122" t="str">
        <f>IF(Družstva!A20="","",Družstva!A20)</f>
        <v/>
      </c>
      <c r="B20" s="67" t="str">
        <f>IF(Družstva!B20="","",Družstva!B20)</f>
        <v/>
      </c>
      <c r="C20" s="6"/>
      <c r="D20" s="6"/>
      <c r="E20" s="6"/>
      <c r="F20" s="6" t="str">
        <f t="shared" ref="F20" si="28">IF(B20="","",IF(G20="",IF(SUM(C$4:C$23)=0,"",IF(SUM(C20:E20)=0,999,IF(E20="",MAX(C20:D20),LARGE(C20:E20,2)))),998))</f>
        <v/>
      </c>
      <c r="G20" s="6"/>
      <c r="H20" s="67" t="str">
        <f t="shared" ref="H20" si="29">IF(B20="","",IF(J20&gt;998,MAX(A$4:A$23),RANK(J20,J$4:J$23,1)))</f>
        <v/>
      </c>
      <c r="I20" s="123"/>
      <c r="J20" s="124">
        <f t="shared" ref="J20" si="30">IF(B20="",10000,MIN(F20:F21)+MAX(F20:F21)/1000000)</f>
        <v>10000</v>
      </c>
    </row>
    <row r="21" spans="1:10" ht="15" customHeight="1">
      <c r="A21" s="122"/>
      <c r="B21" s="67"/>
      <c r="C21" s="6"/>
      <c r="D21" s="6"/>
      <c r="E21" s="6"/>
      <c r="F21" s="6" t="str">
        <f t="shared" ref="F21" si="31">IF(B20="","",IF(G21="",IF(SUM(C$4:C$23)=0,"",IF(SUM(C21:E21)=0,999,IF(E21="",MAX(C21:D21),LARGE(C21:E21,2)))),998))</f>
        <v/>
      </c>
      <c r="G21" s="6"/>
      <c r="H21" s="67"/>
      <c r="I21" s="123"/>
      <c r="J21" s="124"/>
    </row>
    <row r="22" spans="1:10" ht="15" customHeight="1">
      <c r="A22" s="122" t="str">
        <f>IF(Družstva!A22="","",Družstva!A22)</f>
        <v/>
      </c>
      <c r="B22" s="67" t="str">
        <f>IF(Družstva!B22="","",Družstva!B22)</f>
        <v/>
      </c>
      <c r="C22" s="6"/>
      <c r="D22" s="6"/>
      <c r="E22" s="6"/>
      <c r="F22" s="6" t="str">
        <f t="shared" ref="F22" si="32">IF(B22="","",IF(G22="",IF(SUM(C$4:C$23)=0,"",IF(SUM(C22:E22)=0,999,IF(E22="",MAX(C22:D22),LARGE(C22:E22,2)))),998))</f>
        <v/>
      </c>
      <c r="G22" s="6"/>
      <c r="H22" s="67" t="str">
        <f t="shared" ref="H22" si="33">IF(B22="","",IF(J22&gt;998,MAX(A$4:A$23),RANK(J22,J$4:J$23,1)))</f>
        <v/>
      </c>
      <c r="I22" s="123"/>
      <c r="J22" s="124">
        <f t="shared" ref="J22" si="34">IF(B22="",10000,MIN(F22:F23)+MAX(F22:F23)/1000000)</f>
        <v>10000</v>
      </c>
    </row>
    <row r="23" spans="1:10" ht="15" customHeight="1">
      <c r="A23" s="122"/>
      <c r="B23" s="67"/>
      <c r="C23" s="6"/>
      <c r="D23" s="6"/>
      <c r="E23" s="6"/>
      <c r="F23" s="6" t="str">
        <f t="shared" ref="F23" si="35">IF(B22="","",IF(G23="",IF(SUM(C$4:C$23)=0,"",IF(SUM(C23:E23)=0,999,IF(E23="",MAX(C23:D23),LARGE(C23:E23,2)))),998))</f>
        <v/>
      </c>
      <c r="G23" s="6"/>
      <c r="H23" s="67"/>
      <c r="I23" s="123"/>
      <c r="J23" s="124"/>
    </row>
    <row r="24" spans="1:10" ht="3.75" customHeight="1"/>
    <row r="25" spans="1:10" ht="3.75" customHeight="1"/>
    <row r="26" spans="1:10" ht="22.5" customHeight="1">
      <c r="A26" s="126" t="s">
        <v>0</v>
      </c>
      <c r="B26" s="5" t="s">
        <v>59</v>
      </c>
      <c r="C26" s="125" t="s">
        <v>13</v>
      </c>
      <c r="D26" s="125" t="s">
        <v>14</v>
      </c>
      <c r="E26" s="125" t="s">
        <v>15</v>
      </c>
      <c r="F26" s="125" t="s">
        <v>16</v>
      </c>
      <c r="G26" s="125" t="s">
        <v>17</v>
      </c>
      <c r="H26" s="125" t="s">
        <v>6</v>
      </c>
    </row>
    <row r="27" spans="1:10" ht="22.5" customHeight="1">
      <c r="A27" s="126"/>
      <c r="B27" s="5" t="s">
        <v>18</v>
      </c>
      <c r="C27" s="125"/>
      <c r="D27" s="125"/>
      <c r="E27" s="125"/>
      <c r="F27" s="125"/>
      <c r="G27" s="125"/>
      <c r="H27" s="125"/>
    </row>
    <row r="28" spans="1:10" ht="22.5" customHeight="1">
      <c r="A28" s="126"/>
      <c r="B28" s="5" t="s">
        <v>7</v>
      </c>
      <c r="C28" s="125"/>
      <c r="D28" s="125"/>
      <c r="E28" s="125"/>
      <c r="F28" s="125"/>
      <c r="G28" s="125"/>
      <c r="H28" s="125"/>
    </row>
    <row r="29" spans="1:10">
      <c r="A29" s="122">
        <f>IF(Družstva!A29="","",Družstva!A29)</f>
        <v>1</v>
      </c>
      <c r="B29" s="67" t="str">
        <f>IF(Družstva!B29="","",Družstva!B29)</f>
        <v>Hájov</v>
      </c>
      <c r="C29" s="6">
        <v>23.57</v>
      </c>
      <c r="D29" s="6">
        <v>25.95</v>
      </c>
      <c r="E29" s="6"/>
      <c r="F29" s="6">
        <f>IF(B29="","",IF(G29="",IF(SUM(C$4:C$23)=0,"",IF(SUM(C29:E29)=0,999,IF(E29="",MAX(C29:D29),LARGE(C29:E29,2)))),998))</f>
        <v>25.95</v>
      </c>
      <c r="G29" s="6"/>
      <c r="H29" s="67">
        <f>IF(B29="","",IF(J29&gt;998,MAX(A$29:A$48),RANK(J29,J$29:J$48,1)))</f>
        <v>1</v>
      </c>
      <c r="I29" s="123"/>
      <c r="J29" s="124">
        <f>IF(B29="",10000,MIN(F29:F30)+MAX(F29:F30)/1000000)</f>
        <v>25.950028969999998</v>
      </c>
    </row>
    <row r="30" spans="1:10">
      <c r="A30" s="122"/>
      <c r="B30" s="67"/>
      <c r="C30" s="6">
        <v>23.29</v>
      </c>
      <c r="D30" s="6">
        <v>28.97</v>
      </c>
      <c r="E30" s="6"/>
      <c r="F30" s="6">
        <f>IF(B29="","",IF(G30="",IF(SUM(C$4:C$23)=0,"",IF(SUM(C30:E30)=0,999,IF(E30="",MAX(C30:D30),LARGE(C30:E30,2)))),998))</f>
        <v>28.97</v>
      </c>
      <c r="G30" s="6"/>
      <c r="H30" s="67"/>
      <c r="I30" s="123"/>
      <c r="J30" s="124"/>
    </row>
    <row r="31" spans="1:10" ht="15" customHeight="1">
      <c r="A31" s="122">
        <f>IF(Družstva!A31="","",Družstva!A31)</f>
        <v>2</v>
      </c>
      <c r="B31" s="67" t="str">
        <f>IF(Družstva!B31="","",Družstva!B31)</f>
        <v>Tísek</v>
      </c>
      <c r="C31" s="6">
        <v>28.74</v>
      </c>
      <c r="D31" s="6">
        <v>34.659999999999997</v>
      </c>
      <c r="E31" s="6"/>
      <c r="F31" s="6">
        <f>IF(B31="","",IF(G31="",IF(SUM(C$4:C$23)=0,"",IF(SUM(C31:E31)=0,999,IF(E31="",MAX(C31:D31),LARGE(C31:E31,2)))),998))</f>
        <v>34.659999999999997</v>
      </c>
      <c r="G31" s="6"/>
      <c r="H31" s="67">
        <f t="shared" ref="H31" si="36">IF(B31="","",IF(J31&gt;998,MAX(A$29:A$48),RANK(J31,J$29:J$48,1)))</f>
        <v>2</v>
      </c>
      <c r="I31" s="123"/>
      <c r="J31" s="124">
        <f t="shared" ref="J31" si="37">IF(B31="",10000,MIN(F31:F32)+MAX(F31:F32)/1000000)</f>
        <v>34.660998999999997</v>
      </c>
    </row>
    <row r="32" spans="1:10" ht="15" customHeight="1">
      <c r="A32" s="122"/>
      <c r="B32" s="67"/>
      <c r="C32" s="6" t="s">
        <v>114</v>
      </c>
      <c r="D32" s="6" t="s">
        <v>115</v>
      </c>
      <c r="E32" s="6"/>
      <c r="F32" s="6">
        <f>IF(B31="","",IF(G32="",IF(SUM(C$4:C$23)=0,"",IF(SUM(C32:E32)=0,999,IF(E32="",MAX(C32:D32),LARGE(C32:E32,2)))),998))</f>
        <v>999</v>
      </c>
      <c r="G32" s="6"/>
      <c r="H32" s="67"/>
      <c r="I32" s="123"/>
      <c r="J32" s="124"/>
    </row>
    <row r="33" spans="1:10" ht="15" customHeight="1">
      <c r="A33" s="122" t="str">
        <f>IF(Družstva!A33="","",Družstva!A33)</f>
        <v/>
      </c>
      <c r="B33" s="67" t="str">
        <f>IF(Družstva!B33="","",Družstva!B33)</f>
        <v/>
      </c>
      <c r="C33" s="6"/>
      <c r="D33" s="6"/>
      <c r="E33" s="6"/>
      <c r="F33" s="6" t="str">
        <f t="shared" ref="F33:F35" si="38">IF(B32="","",IF(G33="",IF(SUM(C$29:C$48)=0,"",IF(SUM(C33:E33)=0,999,IF(E33="",MAX(C33:D33),LARGE(C33:E33,2)))),998))</f>
        <v/>
      </c>
      <c r="G33" s="6"/>
      <c r="H33" s="67" t="str">
        <f t="shared" ref="H33" si="39">IF(B33="","",IF(J33&gt;998,MAX(A$29:A$48),RANK(J33,J$29:J$48,1)))</f>
        <v/>
      </c>
      <c r="I33" s="123"/>
      <c r="J33" s="124">
        <f t="shared" ref="J33" si="40">IF(B33="",10000,MIN(F33:F34)+MAX(F33:F34)/1000000)</f>
        <v>10000</v>
      </c>
    </row>
    <row r="34" spans="1:10" ht="15" customHeight="1">
      <c r="A34" s="122"/>
      <c r="B34" s="67"/>
      <c r="C34" s="6"/>
      <c r="D34" s="6"/>
      <c r="E34" s="6"/>
      <c r="F34" s="6" t="str">
        <f t="shared" si="38"/>
        <v/>
      </c>
      <c r="G34" s="6"/>
      <c r="H34" s="67"/>
      <c r="I34" s="123"/>
      <c r="J34" s="124"/>
    </row>
    <row r="35" spans="1:10" ht="15" customHeight="1">
      <c r="A35" s="122" t="str">
        <f>IF(Družstva!A35="","",Družstva!A35)</f>
        <v/>
      </c>
      <c r="B35" s="67" t="str">
        <f>IF(Družstva!B35="","",Družstva!B35)</f>
        <v/>
      </c>
      <c r="C35" s="6"/>
      <c r="D35" s="6"/>
      <c r="E35" s="6"/>
      <c r="F35" s="6" t="str">
        <f t="shared" si="38"/>
        <v/>
      </c>
      <c r="G35" s="6"/>
      <c r="H35" s="67" t="str">
        <f t="shared" ref="H35" si="41">IF(B35="","",IF(J35&gt;998,MAX(A$29:A$48),RANK(J35,J$29:J$48,1)))</f>
        <v/>
      </c>
      <c r="I35" s="123"/>
      <c r="J35" s="124">
        <f t="shared" ref="J35" si="42">IF(B35="",10000,MIN(F35:F36)+MAX(F35:F36)/1000000)</f>
        <v>10000</v>
      </c>
    </row>
    <row r="36" spans="1:10" ht="15" customHeight="1">
      <c r="A36" s="122"/>
      <c r="B36" s="67"/>
      <c r="C36" s="6"/>
      <c r="D36" s="6"/>
      <c r="E36" s="6"/>
      <c r="F36" s="6" t="str">
        <f t="shared" ref="F36" si="43">IF(B35="","",IF(G36="",IF(SUM(C$29:C$48)=0,"",IF(SUM(C36:E36)=0,999,IF(E36="",MAX(C36:D36),LARGE(C36:E36,2)))),998))</f>
        <v/>
      </c>
      <c r="G36" s="6"/>
      <c r="H36" s="67"/>
      <c r="I36" s="123"/>
      <c r="J36" s="124"/>
    </row>
    <row r="37" spans="1:10" ht="15" customHeight="1">
      <c r="A37" s="122" t="str">
        <f>IF(Družstva!A37="","",Družstva!A37)</f>
        <v/>
      </c>
      <c r="B37" s="67" t="str">
        <f>IF(Družstva!B37="","",Družstva!B37)</f>
        <v/>
      </c>
      <c r="C37" s="6"/>
      <c r="D37" s="6"/>
      <c r="E37" s="6"/>
      <c r="F37" s="6" t="str">
        <f t="shared" ref="F37" si="44">IF(B37="","",IF(G37="",IF(SUM(C$29:C$48)=0,"",IF(SUM(C37:E37)=0,999,IF(E37="",MAX(C37:D37),LARGE(C37:E37,2)))),998))</f>
        <v/>
      </c>
      <c r="G37" s="6"/>
      <c r="H37" s="67" t="str">
        <f t="shared" ref="H37" si="45">IF(B37="","",IF(J37&gt;998,MAX(A$29:A$48),RANK(J37,J$29:J$48,1)))</f>
        <v/>
      </c>
      <c r="I37" s="123"/>
      <c r="J37" s="124">
        <f t="shared" ref="J37" si="46">IF(B37="",10000,MIN(F37:F38)+MAX(F37:F38)/1000000)</f>
        <v>10000</v>
      </c>
    </row>
    <row r="38" spans="1:10" ht="15" customHeight="1">
      <c r="A38" s="122"/>
      <c r="B38" s="67"/>
      <c r="C38" s="6"/>
      <c r="D38" s="6"/>
      <c r="E38" s="6"/>
      <c r="F38" s="6" t="str">
        <f t="shared" ref="F38" si="47">IF(B37="","",IF(G38="",IF(SUM(C$29:C$48)=0,"",IF(SUM(C38:E38)=0,999,IF(E38="",MAX(C38:D38),LARGE(C38:E38,2)))),998))</f>
        <v/>
      </c>
      <c r="G38" s="6"/>
      <c r="H38" s="67"/>
      <c r="I38" s="123"/>
      <c r="J38" s="124"/>
    </row>
    <row r="39" spans="1:10" ht="15" customHeight="1">
      <c r="A39" s="122" t="str">
        <f>IF(Družstva!A39="","",Družstva!A39)</f>
        <v/>
      </c>
      <c r="B39" s="67" t="str">
        <f>IF(Družstva!B39="","",Družstva!B39)</f>
        <v/>
      </c>
      <c r="C39" s="6"/>
      <c r="D39" s="6"/>
      <c r="E39" s="6"/>
      <c r="F39" s="6" t="str">
        <f t="shared" ref="F39" si="48">IF(B39="","",IF(G39="",IF(SUM(C$29:C$48)=0,"",IF(SUM(C39:E39)=0,999,IF(E39="",MAX(C39:D39),LARGE(C39:E39,2)))),998))</f>
        <v/>
      </c>
      <c r="G39" s="6"/>
      <c r="H39" s="67" t="str">
        <f t="shared" ref="H39" si="49">IF(B39="","",IF(J39&gt;998,MAX(A$29:A$48),RANK(J39,J$29:J$48,1)))</f>
        <v/>
      </c>
      <c r="I39" s="123"/>
      <c r="J39" s="124">
        <f t="shared" ref="J39" si="50">IF(B39="",10000,MIN(F39:F40)+MAX(F39:F40)/1000000)</f>
        <v>10000</v>
      </c>
    </row>
    <row r="40" spans="1:10" ht="15" customHeight="1">
      <c r="A40" s="122"/>
      <c r="B40" s="67"/>
      <c r="C40" s="6"/>
      <c r="D40" s="6"/>
      <c r="E40" s="6"/>
      <c r="F40" s="6" t="str">
        <f t="shared" ref="F40" si="51">IF(B39="","",IF(G40="",IF(SUM(C$29:C$48)=0,"",IF(SUM(C40:E40)=0,999,IF(E40="",MAX(C40:D40),LARGE(C40:E40,2)))),998))</f>
        <v/>
      </c>
      <c r="G40" s="6"/>
      <c r="H40" s="67"/>
      <c r="I40" s="123"/>
      <c r="J40" s="124"/>
    </row>
    <row r="41" spans="1:10" ht="15" customHeight="1">
      <c r="A41" s="122" t="str">
        <f>IF(Družstva!A41="","",Družstva!A41)</f>
        <v/>
      </c>
      <c r="B41" s="67" t="str">
        <f>IF(Družstva!B41="","",Družstva!B41)</f>
        <v/>
      </c>
      <c r="C41" s="6"/>
      <c r="D41" s="6"/>
      <c r="E41" s="6"/>
      <c r="F41" s="6" t="str">
        <f t="shared" ref="F41" si="52">IF(B41="","",IF(G41="",IF(SUM(C$29:C$48)=0,"",IF(SUM(C41:E41)=0,999,IF(E41="",MAX(C41:D41),LARGE(C41:E41,2)))),998))</f>
        <v/>
      </c>
      <c r="G41" s="6"/>
      <c r="H41" s="67" t="str">
        <f t="shared" ref="H41" si="53">IF(B41="","",IF(J41&gt;998,MAX(A$29:A$48),RANK(J41,J$29:J$48,1)))</f>
        <v/>
      </c>
      <c r="I41" s="123"/>
      <c r="J41" s="124">
        <f t="shared" ref="J41" si="54">IF(B41="",10000,MIN(F41:F42)+MAX(F41:F42)/1000000)</f>
        <v>10000</v>
      </c>
    </row>
    <row r="42" spans="1:10" ht="15" customHeight="1">
      <c r="A42" s="122"/>
      <c r="B42" s="67"/>
      <c r="C42" s="6"/>
      <c r="D42" s="6"/>
      <c r="E42" s="6"/>
      <c r="F42" s="6" t="str">
        <f t="shared" ref="F42" si="55">IF(B41="","",IF(G42="",IF(SUM(C$29:C$48)=0,"",IF(SUM(C42:E42)=0,999,IF(E42="",MAX(C42:D42),LARGE(C42:E42,2)))),998))</f>
        <v/>
      </c>
      <c r="G42" s="6"/>
      <c r="H42" s="67"/>
      <c r="I42" s="123"/>
      <c r="J42" s="124"/>
    </row>
    <row r="43" spans="1:10" ht="15" customHeight="1">
      <c r="A43" s="122" t="str">
        <f>IF(Družstva!A43="","",Družstva!A43)</f>
        <v/>
      </c>
      <c r="B43" s="67" t="str">
        <f>IF(Družstva!B43="","",Družstva!B43)</f>
        <v/>
      </c>
      <c r="C43" s="6"/>
      <c r="D43" s="6"/>
      <c r="E43" s="6"/>
      <c r="F43" s="6" t="str">
        <f t="shared" ref="F43" si="56">IF(B43="","",IF(G43="",IF(SUM(C$29:C$48)=0,"",IF(SUM(C43:E43)=0,999,IF(E43="",MAX(C43:D43),LARGE(C43:E43,2)))),998))</f>
        <v/>
      </c>
      <c r="G43" s="6"/>
      <c r="H43" s="67" t="str">
        <f t="shared" ref="H43" si="57">IF(B43="","",IF(J43&gt;998,MAX(A$29:A$48),RANK(J43,J$29:J$48,1)))</f>
        <v/>
      </c>
      <c r="I43" s="123"/>
      <c r="J43" s="124">
        <f t="shared" ref="J43" si="58">IF(B43="",10000,MIN(F43:F44)+MAX(F43:F44)/1000000)</f>
        <v>10000</v>
      </c>
    </row>
    <row r="44" spans="1:10" ht="15" customHeight="1">
      <c r="A44" s="122"/>
      <c r="B44" s="67"/>
      <c r="C44" s="6"/>
      <c r="D44" s="6"/>
      <c r="E44" s="6"/>
      <c r="F44" s="6" t="str">
        <f t="shared" ref="F44" si="59">IF(B43="","",IF(G44="",IF(SUM(C$29:C$48)=0,"",IF(SUM(C44:E44)=0,999,IF(E44="",MAX(C44:D44),LARGE(C44:E44,2)))),998))</f>
        <v/>
      </c>
      <c r="G44" s="6"/>
      <c r="H44" s="67"/>
      <c r="I44" s="123"/>
      <c r="J44" s="124"/>
    </row>
    <row r="45" spans="1:10" ht="15" customHeight="1">
      <c r="A45" s="122" t="str">
        <f>IF(Družstva!A45="","",Družstva!A45)</f>
        <v/>
      </c>
      <c r="B45" s="67" t="str">
        <f>IF(Družstva!B45="","",Družstva!B45)</f>
        <v/>
      </c>
      <c r="C45" s="6"/>
      <c r="D45" s="6"/>
      <c r="E45" s="6"/>
      <c r="F45" s="6" t="str">
        <f t="shared" ref="F45" si="60">IF(B45="","",IF(G45="",IF(SUM(C$29:C$48)=0,"",IF(SUM(C45:E45)=0,999,IF(E45="",MAX(C45:D45),LARGE(C45:E45,2)))),998))</f>
        <v/>
      </c>
      <c r="G45" s="6"/>
      <c r="H45" s="67" t="str">
        <f t="shared" ref="H45" si="61">IF(B45="","",IF(J45&gt;998,MAX(A$29:A$48),RANK(J45,J$29:J$48,1)))</f>
        <v/>
      </c>
      <c r="I45" s="123"/>
      <c r="J45" s="124">
        <f t="shared" ref="J45" si="62">IF(B45="",10000,MIN(F45:F46)+MAX(F45:F46)/1000000)</f>
        <v>10000</v>
      </c>
    </row>
    <row r="46" spans="1:10" ht="15" customHeight="1">
      <c r="A46" s="122"/>
      <c r="B46" s="67"/>
      <c r="C46" s="6"/>
      <c r="D46" s="6"/>
      <c r="E46" s="6"/>
      <c r="F46" s="6" t="str">
        <f t="shared" ref="F46" si="63">IF(B45="","",IF(G46="",IF(SUM(C$29:C$48)=0,"",IF(SUM(C46:E46)=0,999,IF(E46="",MAX(C46:D46),LARGE(C46:E46,2)))),998))</f>
        <v/>
      </c>
      <c r="G46" s="6"/>
      <c r="H46" s="67"/>
      <c r="I46" s="123"/>
      <c r="J46" s="124"/>
    </row>
    <row r="47" spans="1:10" ht="15" customHeight="1">
      <c r="A47" s="122" t="str">
        <f>IF(Družstva!A47="","",Družstva!A47)</f>
        <v/>
      </c>
      <c r="B47" s="67" t="str">
        <f>IF(Družstva!B47="","",Družstva!B47)</f>
        <v/>
      </c>
      <c r="C47" s="6"/>
      <c r="D47" s="6"/>
      <c r="E47" s="6"/>
      <c r="F47" s="6" t="str">
        <f t="shared" ref="F47" si="64">IF(B47="","",IF(G47="",IF(SUM(C$29:C$48)=0,"",IF(SUM(C47:E47)=0,999,IF(E47="",MAX(C47:D47),LARGE(C47:E47,2)))),998))</f>
        <v/>
      </c>
      <c r="G47" s="6"/>
      <c r="H47" s="67" t="str">
        <f t="shared" ref="H47" si="65">IF(B47="","",IF(J47&gt;998,MAX(A$29:A$48),RANK(J47,J$29:J$48,1)))</f>
        <v/>
      </c>
      <c r="I47" s="123"/>
      <c r="J47" s="124">
        <f t="shared" ref="J47" si="66">IF(B47="",10000,MIN(F47:F48)+MAX(F47:F48)/1000000)</f>
        <v>10000</v>
      </c>
    </row>
    <row r="48" spans="1:10" ht="15" customHeight="1">
      <c r="A48" s="122"/>
      <c r="B48" s="67"/>
      <c r="C48" s="6"/>
      <c r="D48" s="6"/>
      <c r="E48" s="6"/>
      <c r="F48" s="6" t="str">
        <f t="shared" ref="F48" si="67">IF(B47="","",IF(G48="",IF(SUM(C$29:C$48)=0,"",IF(SUM(C48:E48)=0,999,IF(E48="",MAX(C48:D48),LARGE(C48:E48,2)))),998))</f>
        <v/>
      </c>
      <c r="G48" s="6"/>
      <c r="H48" s="67"/>
      <c r="I48" s="123"/>
      <c r="J48" s="124"/>
    </row>
    <row r="49" spans="1:10" ht="3.75" customHeight="1"/>
    <row r="50" spans="1:10" ht="3.75" customHeight="1"/>
    <row r="51" spans="1:10" ht="22.5" customHeight="1">
      <c r="A51" s="126" t="s">
        <v>0</v>
      </c>
      <c r="B51" s="5" t="s">
        <v>48</v>
      </c>
      <c r="C51" s="125" t="s">
        <v>13</v>
      </c>
      <c r="D51" s="125" t="s">
        <v>14</v>
      </c>
      <c r="E51" s="125" t="s">
        <v>15</v>
      </c>
      <c r="F51" s="125" t="s">
        <v>16</v>
      </c>
      <c r="G51" s="125" t="s">
        <v>17</v>
      </c>
      <c r="H51" s="125" t="s">
        <v>6</v>
      </c>
    </row>
    <row r="52" spans="1:10" ht="22.5" customHeight="1">
      <c r="A52" s="126"/>
      <c r="B52" s="5" t="s">
        <v>18</v>
      </c>
      <c r="C52" s="125"/>
      <c r="D52" s="125"/>
      <c r="E52" s="125"/>
      <c r="F52" s="125"/>
      <c r="G52" s="125"/>
      <c r="H52" s="125"/>
    </row>
    <row r="53" spans="1:10" ht="22.5" customHeight="1">
      <c r="A53" s="126"/>
      <c r="B53" s="5" t="s">
        <v>7</v>
      </c>
      <c r="C53" s="125"/>
      <c r="D53" s="125"/>
      <c r="E53" s="125"/>
      <c r="F53" s="125"/>
      <c r="G53" s="125"/>
      <c r="H53" s="125"/>
    </row>
    <row r="54" spans="1:10">
      <c r="A54" s="122" t="str">
        <f>IF(Družstva!A54="","",Družstva!A54)</f>
        <v/>
      </c>
      <c r="B54" s="67" t="str">
        <f>IF(Družstva!B54="","",Družstva!B54)</f>
        <v/>
      </c>
      <c r="C54" s="6"/>
      <c r="D54" s="6"/>
      <c r="E54" s="6"/>
      <c r="F54" s="6" t="str">
        <f>IF(B54="","",IF(G54="",IF(SUM(C$4:C$23)=0,"",IF(SUM(C54:E54)=0,999,IF(E54="",MAX(C54:D54),LARGE(C54:E54,2)))),998))</f>
        <v/>
      </c>
      <c r="G54" s="6"/>
      <c r="H54" s="67" t="str">
        <f>IF(B54="","",IF(J54&gt;998,MAX(A$54:A$73),RANK(J54,J$54:J$73,1)))</f>
        <v/>
      </c>
      <c r="I54" s="123"/>
      <c r="J54" s="124">
        <f>IF(B54="",10000,MIN(F54:F55)+MAX(F54:F55)/1000000)</f>
        <v>10000</v>
      </c>
    </row>
    <row r="55" spans="1:10">
      <c r="A55" s="122"/>
      <c r="B55" s="67"/>
      <c r="C55" s="6"/>
      <c r="D55" s="6"/>
      <c r="E55" s="6"/>
      <c r="F55" s="6" t="str">
        <f>IF(B54="","",IF(G55="",IF(SUM(C$4:C$23)=0,"",IF(SUM(C55:E55)=0,999,IF(E55="",MAX(C55:D55),LARGE(C55:E55,2)))),998))</f>
        <v/>
      </c>
      <c r="G55" s="6"/>
      <c r="H55" s="67"/>
      <c r="I55" s="123"/>
      <c r="J55" s="124"/>
    </row>
    <row r="56" spans="1:10" ht="15" customHeight="1">
      <c r="A56" s="122" t="str">
        <f>IF(Družstva!A56="","",Družstva!A56)</f>
        <v/>
      </c>
      <c r="B56" s="67" t="str">
        <f>IF(Družstva!B56="","",Družstva!B56)</f>
        <v/>
      </c>
      <c r="C56" s="6"/>
      <c r="D56" s="6"/>
      <c r="E56" s="6"/>
      <c r="F56" s="6" t="str">
        <f t="shared" ref="F56" si="68">IF(B56="","",IF(G56="",IF(SUM(C$54:C$73)=0,"",IF(SUM(C56:E56)=0,999,IF(E56="",MAX(C56:D56),LARGE(C56:E56,2)))),998))</f>
        <v/>
      </c>
      <c r="G56" s="6"/>
      <c r="H56" s="67" t="str">
        <f t="shared" ref="H56" si="69">IF(B56="","",IF(J56&gt;998,MAX(A$54:A$73),RANK(J56,J$54:J$73,1)))</f>
        <v/>
      </c>
      <c r="I56" s="123"/>
      <c r="J56" s="124">
        <f t="shared" ref="J56" si="70">IF(B56="",10000,MIN(F56:F57)+MAX(F56:F57)/1000000)</f>
        <v>10000</v>
      </c>
    </row>
    <row r="57" spans="1:10" ht="15" customHeight="1">
      <c r="A57" s="122"/>
      <c r="B57" s="67"/>
      <c r="C57" s="6"/>
      <c r="D57" s="6"/>
      <c r="E57" s="6"/>
      <c r="F57" s="6" t="str">
        <f t="shared" ref="F57" si="71">IF(B56="","",IF(G57="",IF(SUM(C$44:C$73)=0,"",IF(SUM(C57:E57)=0,999,IF(E57="",MAX(C57:D57),LARGE(C57:E57,2)))),998))</f>
        <v/>
      </c>
      <c r="G57" s="6"/>
      <c r="H57" s="67"/>
      <c r="I57" s="123"/>
      <c r="J57" s="124"/>
    </row>
    <row r="58" spans="1:10" ht="15" customHeight="1">
      <c r="A58" s="122" t="str">
        <f>IF(Družstva!A58="","",Družstva!A58)</f>
        <v/>
      </c>
      <c r="B58" s="67" t="str">
        <f>IF(Družstva!B58="","",Družstva!B58)</f>
        <v/>
      </c>
      <c r="C58" s="6"/>
      <c r="D58" s="6"/>
      <c r="E58" s="6"/>
      <c r="F58" s="6" t="str">
        <f t="shared" ref="F58" si="72">IF(B58="","",IF(G58="",IF(SUM(C$54:C$73)=0,"",IF(SUM(C58:E58)=0,999,IF(E58="",MAX(C58:D58),LARGE(C58:E58,2)))),998))</f>
        <v/>
      </c>
      <c r="G58" s="6"/>
      <c r="H58" s="67" t="str">
        <f t="shared" ref="H58" si="73">IF(B58="","",IF(J58&gt;998,MAX(A$54:A$73),RANK(J58,J$54:J$73,1)))</f>
        <v/>
      </c>
      <c r="I58" s="123"/>
      <c r="J58" s="124">
        <f t="shared" ref="J58" si="74">IF(B58="",10000,MIN(F58:F59)+MAX(F58:F59)/1000000)</f>
        <v>10000</v>
      </c>
    </row>
    <row r="59" spans="1:10" ht="15" customHeight="1">
      <c r="A59" s="122"/>
      <c r="B59" s="67"/>
      <c r="C59" s="6"/>
      <c r="D59" s="6"/>
      <c r="E59" s="6"/>
      <c r="F59" s="6" t="str">
        <f t="shared" ref="F59" si="75">IF(B58="","",IF(G59="",IF(SUM(C$44:C$73)=0,"",IF(SUM(C59:E59)=0,999,IF(E59="",MAX(C59:D59),LARGE(C59:E59,2)))),998))</f>
        <v/>
      </c>
      <c r="G59" s="6"/>
      <c r="H59" s="67"/>
      <c r="I59" s="123"/>
      <c r="J59" s="124"/>
    </row>
    <row r="60" spans="1:10" ht="15" customHeight="1">
      <c r="A60" s="122" t="str">
        <f>IF(Družstva!A60="","",Družstva!A60)</f>
        <v/>
      </c>
      <c r="B60" s="67" t="str">
        <f>IF(Družstva!B60="","",Družstva!B60)</f>
        <v/>
      </c>
      <c r="C60" s="6"/>
      <c r="D60" s="6"/>
      <c r="E60" s="6"/>
      <c r="F60" s="6" t="str">
        <f t="shared" ref="F60" si="76">IF(B60="","",IF(G60="",IF(SUM(C$54:C$73)=0,"",IF(SUM(C60:E60)=0,999,IF(E60="",MAX(C60:D60),LARGE(C60:E60,2)))),998))</f>
        <v/>
      </c>
      <c r="G60" s="6"/>
      <c r="H60" s="67" t="str">
        <f t="shared" ref="H60" si="77">IF(B60="","",IF(J60&gt;998,MAX(A$54:A$73),RANK(J60,J$54:J$73,1)))</f>
        <v/>
      </c>
      <c r="I60" s="123"/>
      <c r="J60" s="124">
        <f t="shared" ref="J60" si="78">IF(B60="",10000,MIN(F60:F61)+MAX(F60:F61)/1000000)</f>
        <v>10000</v>
      </c>
    </row>
    <row r="61" spans="1:10" ht="15" customHeight="1">
      <c r="A61" s="122"/>
      <c r="B61" s="67"/>
      <c r="C61" s="6"/>
      <c r="D61" s="6"/>
      <c r="E61" s="6"/>
      <c r="F61" s="6" t="str">
        <f t="shared" ref="F61" si="79">IF(B60="","",IF(G61="",IF(SUM(C$44:C$73)=0,"",IF(SUM(C61:E61)=0,999,IF(E61="",MAX(C61:D61),LARGE(C61:E61,2)))),998))</f>
        <v/>
      </c>
      <c r="G61" s="6"/>
      <c r="H61" s="67"/>
      <c r="I61" s="123"/>
      <c r="J61" s="124"/>
    </row>
    <row r="62" spans="1:10" ht="15" customHeight="1">
      <c r="A62" s="122" t="str">
        <f>IF(Družstva!A62="","",Družstva!A62)</f>
        <v/>
      </c>
      <c r="B62" s="67" t="str">
        <f>IF(Družstva!B62="","",Družstva!B62)</f>
        <v/>
      </c>
      <c r="C62" s="6"/>
      <c r="D62" s="6"/>
      <c r="E62" s="6"/>
      <c r="F62" s="6" t="str">
        <f t="shared" ref="F62" si="80">IF(B62="","",IF(G62="",IF(SUM(C$54:C$73)=0,"",IF(SUM(C62:E62)=0,999,IF(E62="",MAX(C62:D62),LARGE(C62:E62,2)))),998))</f>
        <v/>
      </c>
      <c r="G62" s="6"/>
      <c r="H62" s="67" t="str">
        <f t="shared" ref="H62" si="81">IF(B62="","",IF(J62&gt;998,MAX(A$54:A$73),RANK(J62,J$54:J$73,1)))</f>
        <v/>
      </c>
      <c r="I62" s="123"/>
      <c r="J62" s="124">
        <f t="shared" ref="J62" si="82">IF(B62="",10000,MIN(F62:F63)+MAX(F62:F63)/1000000)</f>
        <v>10000</v>
      </c>
    </row>
    <row r="63" spans="1:10" ht="15" customHeight="1">
      <c r="A63" s="122"/>
      <c r="B63" s="67"/>
      <c r="C63" s="6"/>
      <c r="D63" s="6"/>
      <c r="E63" s="6"/>
      <c r="F63" s="6" t="str">
        <f t="shared" ref="F63" si="83">IF(B62="","",IF(G63="",IF(SUM(C$44:C$73)=0,"",IF(SUM(C63:E63)=0,999,IF(E63="",MAX(C63:D63),LARGE(C63:E63,2)))),998))</f>
        <v/>
      </c>
      <c r="G63" s="6"/>
      <c r="H63" s="67"/>
      <c r="I63" s="123"/>
      <c r="J63" s="124"/>
    </row>
    <row r="64" spans="1:10" ht="15" customHeight="1">
      <c r="A64" s="122" t="str">
        <f>IF(Družstva!A64="","",Družstva!A64)</f>
        <v/>
      </c>
      <c r="B64" s="67" t="str">
        <f>IF(Družstva!B64="","",Družstva!B64)</f>
        <v/>
      </c>
      <c r="C64" s="6"/>
      <c r="D64" s="6"/>
      <c r="E64" s="6"/>
      <c r="F64" s="6" t="str">
        <f t="shared" ref="F64" si="84">IF(B64="","",IF(G64="",IF(SUM(C$54:C$73)=0,"",IF(SUM(C64:E64)=0,999,IF(E64="",MAX(C64:D64),LARGE(C64:E64,2)))),998))</f>
        <v/>
      </c>
      <c r="G64" s="6"/>
      <c r="H64" s="67" t="str">
        <f t="shared" ref="H64" si="85">IF(B64="","",IF(J64&gt;998,MAX(A$54:A$73),RANK(J64,J$54:J$73,1)))</f>
        <v/>
      </c>
      <c r="I64" s="123"/>
      <c r="J64" s="124">
        <f t="shared" ref="J64" si="86">IF(B64="",10000,MIN(F64:F65)+MAX(F64:F65)/1000000)</f>
        <v>10000</v>
      </c>
    </row>
    <row r="65" spans="1:10" ht="15" customHeight="1">
      <c r="A65" s="122"/>
      <c r="B65" s="67"/>
      <c r="C65" s="6"/>
      <c r="D65" s="6"/>
      <c r="E65" s="6"/>
      <c r="F65" s="6" t="str">
        <f t="shared" ref="F65" si="87">IF(B64="","",IF(G65="",IF(SUM(C$44:C$73)=0,"",IF(SUM(C65:E65)=0,999,IF(E65="",MAX(C65:D65),LARGE(C65:E65,2)))),998))</f>
        <v/>
      </c>
      <c r="G65" s="6"/>
      <c r="H65" s="67"/>
      <c r="I65" s="123"/>
      <c r="J65" s="124"/>
    </row>
    <row r="66" spans="1:10" ht="15" customHeight="1">
      <c r="A66" s="122" t="str">
        <f>IF(Družstva!A66="","",Družstva!A66)</f>
        <v/>
      </c>
      <c r="B66" s="67" t="str">
        <f>IF(Družstva!B66="","",Družstva!B66)</f>
        <v/>
      </c>
      <c r="C66" s="6"/>
      <c r="D66" s="6"/>
      <c r="E66" s="6"/>
      <c r="F66" s="6" t="str">
        <f t="shared" ref="F66" si="88">IF(B66="","",IF(G66="",IF(SUM(C$54:C$73)=0,"",IF(SUM(C66:E66)=0,999,IF(E66="",MAX(C66:D66),LARGE(C66:E66,2)))),998))</f>
        <v/>
      </c>
      <c r="G66" s="6"/>
      <c r="H66" s="67" t="str">
        <f>IF(B66="","",IF(J66&gt;998,MAX(A$54:A$73),RANK(J66,J$54:J$73,1)))</f>
        <v/>
      </c>
      <c r="I66" s="123"/>
      <c r="J66" s="124">
        <f t="shared" ref="J66" si="89">IF(B66="",10000,MIN(F66:F67)+MAX(F66:F67)/1000000)</f>
        <v>10000</v>
      </c>
    </row>
    <row r="67" spans="1:10" ht="15" customHeight="1">
      <c r="A67" s="122"/>
      <c r="B67" s="67"/>
      <c r="C67" s="6"/>
      <c r="D67" s="6"/>
      <c r="E67" s="6"/>
      <c r="F67" s="6" t="str">
        <f t="shared" ref="F67" si="90">IF(B66="","",IF(G67="",IF(SUM(C$44:C$73)=0,"",IF(SUM(C67:E67)=0,999,IF(E67="",MAX(C67:D67),LARGE(C67:E67,2)))),998))</f>
        <v/>
      </c>
      <c r="G67" s="6"/>
      <c r="H67" s="67"/>
      <c r="I67" s="123"/>
      <c r="J67" s="124"/>
    </row>
    <row r="68" spans="1:10" ht="15" customHeight="1">
      <c r="A68" s="122" t="str">
        <f>IF(Družstva!A68="","",Družstva!A68)</f>
        <v/>
      </c>
      <c r="B68" s="67" t="str">
        <f>IF(Družstva!B68="","",Družstva!B68)</f>
        <v/>
      </c>
      <c r="C68" s="6"/>
      <c r="D68" s="6"/>
      <c r="E68" s="6"/>
      <c r="F68" s="6" t="str">
        <f t="shared" ref="F68" si="91">IF(B68="","",IF(G68="",IF(SUM(C$54:C$73)=0,"",IF(SUM(C68:E68)=0,999,IF(E68="",MAX(C68:D68),LARGE(C68:E68,2)))),998))</f>
        <v/>
      </c>
      <c r="G68" s="6"/>
      <c r="H68" s="67" t="str">
        <f t="shared" ref="H68" si="92">IF(B68="","",IF(J68&gt;998,MAX(A$54:A$73),RANK(J68,J$54:J$73,1)))</f>
        <v/>
      </c>
      <c r="I68" s="123"/>
      <c r="J68" s="124">
        <f t="shared" ref="J68" si="93">IF(B68="",10000,MIN(F68:F69)+MAX(F68:F69)/1000000)</f>
        <v>10000</v>
      </c>
    </row>
    <row r="69" spans="1:10" ht="15" customHeight="1">
      <c r="A69" s="122"/>
      <c r="B69" s="67"/>
      <c r="C69" s="6"/>
      <c r="D69" s="6"/>
      <c r="E69" s="6"/>
      <c r="F69" s="6" t="str">
        <f t="shared" ref="F69" si="94">IF(B68="","",IF(G69="",IF(SUM(C$44:C$73)=0,"",IF(SUM(C69:E69)=0,999,IF(E69="",MAX(C69:D69),LARGE(C69:E69,2)))),998))</f>
        <v/>
      </c>
      <c r="G69" s="6"/>
      <c r="H69" s="67"/>
      <c r="I69" s="123"/>
      <c r="J69" s="124"/>
    </row>
    <row r="70" spans="1:10" ht="15" customHeight="1">
      <c r="A70" s="122" t="str">
        <f>IF(Družstva!A70="","",Družstva!A70)</f>
        <v/>
      </c>
      <c r="B70" s="67" t="str">
        <f>IF(Družstva!B70="","",Družstva!B70)</f>
        <v/>
      </c>
      <c r="C70" s="6"/>
      <c r="D70" s="6"/>
      <c r="E70" s="6"/>
      <c r="F70" s="6" t="str">
        <f t="shared" ref="F70" si="95">IF(B70="","",IF(G70="",IF(SUM(C$54:C$73)=0,"",IF(SUM(C70:E70)=0,999,IF(E70="",MAX(C70:D70),LARGE(C70:E70,2)))),998))</f>
        <v/>
      </c>
      <c r="G70" s="6"/>
      <c r="H70" s="67" t="str">
        <f t="shared" ref="H70" si="96">IF(B70="","",IF(J70&gt;998,MAX(A$54:A$73),RANK(J70,J$54:J$73,1)))</f>
        <v/>
      </c>
      <c r="I70" s="123"/>
      <c r="J70" s="124">
        <f t="shared" ref="J70" si="97">IF(B70="",10000,MIN(F70:F71)+MAX(F70:F71)/1000000)</f>
        <v>10000</v>
      </c>
    </row>
    <row r="71" spans="1:10" ht="15" customHeight="1">
      <c r="A71" s="122"/>
      <c r="B71" s="67"/>
      <c r="C71" s="6"/>
      <c r="D71" s="6"/>
      <c r="E71" s="6"/>
      <c r="F71" s="6" t="str">
        <f t="shared" ref="F71" si="98">IF(B70="","",IF(G71="",IF(SUM(C$44:C$73)=0,"",IF(SUM(C71:E71)=0,999,IF(E71="",MAX(C71:D71),LARGE(C71:E71,2)))),998))</f>
        <v/>
      </c>
      <c r="G71" s="6"/>
      <c r="H71" s="67"/>
      <c r="I71" s="123"/>
      <c r="J71" s="124"/>
    </row>
    <row r="72" spans="1:10" ht="15" customHeight="1">
      <c r="A72" s="122" t="str">
        <f>IF(Družstva!A72="","",Družstva!A72)</f>
        <v/>
      </c>
      <c r="B72" s="67" t="str">
        <f>IF(Družstva!B72="","",Družstva!B72)</f>
        <v/>
      </c>
      <c r="C72" s="6"/>
      <c r="D72" s="6"/>
      <c r="E72" s="6"/>
      <c r="F72" s="6" t="str">
        <f t="shared" ref="F72" si="99">IF(B72="","",IF(G72="",IF(SUM(C$54:C$73)=0,"",IF(SUM(C72:E72)=0,999,IF(E72="",MAX(C72:D72),LARGE(C72:E72,2)))),998))</f>
        <v/>
      </c>
      <c r="G72" s="6"/>
      <c r="H72" s="67" t="str">
        <f t="shared" ref="H72" si="100">IF(B72="","",IF(J72&gt;998,MAX(A$54:A$73),RANK(J72,J$54:J$73,1)))</f>
        <v/>
      </c>
      <c r="I72" s="123"/>
      <c r="J72" s="124">
        <f t="shared" ref="J72" si="101">IF(B72="",10000,MIN(F72:F73)+MAX(F72:F73)/1000000)</f>
        <v>10000</v>
      </c>
    </row>
    <row r="73" spans="1:10" ht="15" customHeight="1">
      <c r="A73" s="122"/>
      <c r="B73" s="67"/>
      <c r="C73" s="6"/>
      <c r="D73" s="6"/>
      <c r="E73" s="6"/>
      <c r="F73" s="6" t="str">
        <f t="shared" ref="F73" si="102">IF(B72="","",IF(G73="",IF(SUM(C$44:C$73)=0,"",IF(SUM(C73:E73)=0,999,IF(E73="",MAX(C73:D73),LARGE(C73:E73,2)))),998))</f>
        <v/>
      </c>
      <c r="G73" s="6"/>
      <c r="H73" s="67"/>
      <c r="I73" s="123"/>
      <c r="J73" s="124"/>
    </row>
  </sheetData>
  <mergeCells count="171">
    <mergeCell ref="A72:A73"/>
    <mergeCell ref="B72:B73"/>
    <mergeCell ref="H72:H73"/>
    <mergeCell ref="I72:I73"/>
    <mergeCell ref="J72:J73"/>
    <mergeCell ref="A70:A71"/>
    <mergeCell ref="B70:B71"/>
    <mergeCell ref="H70:H71"/>
    <mergeCell ref="I70:I71"/>
    <mergeCell ref="J70:J71"/>
    <mergeCell ref="A68:A69"/>
    <mergeCell ref="B68:B69"/>
    <mergeCell ref="H68:H69"/>
    <mergeCell ref="I68:I69"/>
    <mergeCell ref="J68:J69"/>
    <mergeCell ref="A66:A67"/>
    <mergeCell ref="B66:B67"/>
    <mergeCell ref="H66:H67"/>
    <mergeCell ref="I66:I67"/>
    <mergeCell ref="J66:J67"/>
    <mergeCell ref="A64:A65"/>
    <mergeCell ref="B64:B65"/>
    <mergeCell ref="H64:H65"/>
    <mergeCell ref="I64:I65"/>
    <mergeCell ref="J64:J65"/>
    <mergeCell ref="A62:A63"/>
    <mergeCell ref="B62:B63"/>
    <mergeCell ref="H62:H63"/>
    <mergeCell ref="I62:I63"/>
    <mergeCell ref="J62:J63"/>
    <mergeCell ref="A60:A61"/>
    <mergeCell ref="B60:B61"/>
    <mergeCell ref="H60:H61"/>
    <mergeCell ref="I60:I61"/>
    <mergeCell ref="J60:J61"/>
    <mergeCell ref="A58:A59"/>
    <mergeCell ref="B58:B59"/>
    <mergeCell ref="H58:H59"/>
    <mergeCell ref="I58:I59"/>
    <mergeCell ref="J58:J59"/>
    <mergeCell ref="I54:I55"/>
    <mergeCell ref="J54:J55"/>
    <mergeCell ref="A56:A57"/>
    <mergeCell ref="B56:B57"/>
    <mergeCell ref="H56:H57"/>
    <mergeCell ref="I56:I57"/>
    <mergeCell ref="J56:J57"/>
    <mergeCell ref="G51:G53"/>
    <mergeCell ref="H51:H53"/>
    <mergeCell ref="A54:A55"/>
    <mergeCell ref="B54:B55"/>
    <mergeCell ref="H54:H55"/>
    <mergeCell ref="A51:A53"/>
    <mergeCell ref="C51:C53"/>
    <mergeCell ref="D51:D53"/>
    <mergeCell ref="E51:E53"/>
    <mergeCell ref="F51:F53"/>
    <mergeCell ref="A47:A48"/>
    <mergeCell ref="B47:B48"/>
    <mergeCell ref="H47:H48"/>
    <mergeCell ref="I47:I48"/>
    <mergeCell ref="J47:J48"/>
    <mergeCell ref="A45:A46"/>
    <mergeCell ref="B45:B46"/>
    <mergeCell ref="H45:H46"/>
    <mergeCell ref="I45:I46"/>
    <mergeCell ref="J45:J46"/>
    <mergeCell ref="A43:A44"/>
    <mergeCell ref="B43:B44"/>
    <mergeCell ref="H43:H44"/>
    <mergeCell ref="I43:I44"/>
    <mergeCell ref="J43:J44"/>
    <mergeCell ref="A41:A42"/>
    <mergeCell ref="B41:B42"/>
    <mergeCell ref="H41:H42"/>
    <mergeCell ref="I41:I42"/>
    <mergeCell ref="J41:J42"/>
    <mergeCell ref="A39:A40"/>
    <mergeCell ref="B39:B40"/>
    <mergeCell ref="H39:H40"/>
    <mergeCell ref="I39:I40"/>
    <mergeCell ref="J39:J40"/>
    <mergeCell ref="A37:A38"/>
    <mergeCell ref="B37:B38"/>
    <mergeCell ref="H37:H38"/>
    <mergeCell ref="I37:I38"/>
    <mergeCell ref="J37:J38"/>
    <mergeCell ref="A35:A36"/>
    <mergeCell ref="B35:B36"/>
    <mergeCell ref="H35:H36"/>
    <mergeCell ref="I35:I36"/>
    <mergeCell ref="J35:J36"/>
    <mergeCell ref="A33:A34"/>
    <mergeCell ref="B33:B34"/>
    <mergeCell ref="H33:H34"/>
    <mergeCell ref="I33:I34"/>
    <mergeCell ref="J33:J34"/>
    <mergeCell ref="I29:I30"/>
    <mergeCell ref="J29:J30"/>
    <mergeCell ref="A31:A32"/>
    <mergeCell ref="B31:B32"/>
    <mergeCell ref="H31:H32"/>
    <mergeCell ref="I31:I32"/>
    <mergeCell ref="J31:J32"/>
    <mergeCell ref="G26:G28"/>
    <mergeCell ref="H26:H28"/>
    <mergeCell ref="A29:A30"/>
    <mergeCell ref="B29:B30"/>
    <mergeCell ref="H29:H30"/>
    <mergeCell ref="A26:A28"/>
    <mergeCell ref="C26:C28"/>
    <mergeCell ref="D26:D28"/>
    <mergeCell ref="E26:E28"/>
    <mergeCell ref="F26:F28"/>
    <mergeCell ref="H1:H3"/>
    <mergeCell ref="A4:A5"/>
    <mergeCell ref="B4:B5"/>
    <mergeCell ref="H4:H5"/>
    <mergeCell ref="A1:A3"/>
    <mergeCell ref="C1:C3"/>
    <mergeCell ref="D1:D3"/>
    <mergeCell ref="E1:E3"/>
    <mergeCell ref="F1:F3"/>
    <mergeCell ref="G1:G3"/>
    <mergeCell ref="J4:J5"/>
    <mergeCell ref="I4:I5"/>
    <mergeCell ref="A6:A7"/>
    <mergeCell ref="B6:B7"/>
    <mergeCell ref="H6:H7"/>
    <mergeCell ref="I6:I7"/>
    <mergeCell ref="J6:J7"/>
    <mergeCell ref="A8:A9"/>
    <mergeCell ref="B8:B9"/>
    <mergeCell ref="H8:H9"/>
    <mergeCell ref="I8:I9"/>
    <mergeCell ref="J8:J9"/>
    <mergeCell ref="A10:A11"/>
    <mergeCell ref="B10:B11"/>
    <mergeCell ref="H10:H11"/>
    <mergeCell ref="I10:I11"/>
    <mergeCell ref="J10:J11"/>
    <mergeCell ref="A12:A13"/>
    <mergeCell ref="B12:B13"/>
    <mergeCell ref="H12:H13"/>
    <mergeCell ref="I12:I13"/>
    <mergeCell ref="J12:J13"/>
    <mergeCell ref="A14:A15"/>
    <mergeCell ref="B14:B15"/>
    <mergeCell ref="H14:H15"/>
    <mergeCell ref="I14:I15"/>
    <mergeCell ref="J14:J15"/>
    <mergeCell ref="A16:A17"/>
    <mergeCell ref="B16:B17"/>
    <mergeCell ref="H16:H17"/>
    <mergeCell ref="I16:I17"/>
    <mergeCell ref="J16:J17"/>
    <mergeCell ref="A22:A23"/>
    <mergeCell ref="B22:B23"/>
    <mergeCell ref="H22:H23"/>
    <mergeCell ref="I22:I23"/>
    <mergeCell ref="J22:J23"/>
    <mergeCell ref="A18:A19"/>
    <mergeCell ref="B18:B19"/>
    <mergeCell ref="H18:H19"/>
    <mergeCell ref="I18:I19"/>
    <mergeCell ref="J18:J19"/>
    <mergeCell ref="A20:A21"/>
    <mergeCell ref="B20:B21"/>
    <mergeCell ref="H20:H21"/>
    <mergeCell ref="I20:I21"/>
    <mergeCell ref="J20:J21"/>
  </mergeCells>
  <pageMargins left="0.70866141732283472" right="0.70866141732283472" top="0.78740157480314965" bottom="0.78740157480314965" header="0.31496062992125984" footer="0.31496062992125984"/>
  <pageSetup paperSize="9" scale="128" orientation="landscape" r:id="rId1"/>
  <rowBreaks count="2" manualBreakCount="2">
    <brk id="24" max="7" man="1"/>
    <brk id="49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73"/>
  <sheetViews>
    <sheetView view="pageBreakPreview" zoomScaleNormal="100" zoomScaleSheetLayoutView="100" workbookViewId="0">
      <selection activeCell="A26" sqref="A26:H36"/>
    </sheetView>
  </sheetViews>
  <sheetFormatPr defaultRowHeight="15"/>
  <cols>
    <col min="1" max="1" width="5.5703125" customWidth="1"/>
    <col min="2" max="2" width="23.42578125" customWidth="1"/>
    <col min="3" max="4" width="9.28515625" bestFit="1" customWidth="1"/>
    <col min="6" max="6" width="9.28515625" bestFit="1" customWidth="1"/>
    <col min="7" max="7" width="18.5703125" customWidth="1"/>
    <col min="8" max="8" width="10" customWidth="1"/>
  </cols>
  <sheetData>
    <row r="1" spans="1:10" ht="27.75" customHeight="1">
      <c r="A1" s="126" t="s">
        <v>0</v>
      </c>
      <c r="B1" s="5" t="s">
        <v>58</v>
      </c>
      <c r="C1" s="125" t="s">
        <v>19</v>
      </c>
      <c r="D1" s="125" t="s">
        <v>56</v>
      </c>
      <c r="E1" s="125" t="s">
        <v>15</v>
      </c>
      <c r="F1" s="125" t="s">
        <v>16</v>
      </c>
      <c r="G1" s="125" t="s">
        <v>17</v>
      </c>
      <c r="H1" s="125" t="s">
        <v>6</v>
      </c>
    </row>
    <row r="2" spans="1:10" ht="27.75" customHeight="1">
      <c r="A2" s="126"/>
      <c r="B2" s="5" t="s">
        <v>20</v>
      </c>
      <c r="C2" s="125"/>
      <c r="D2" s="125"/>
      <c r="E2" s="125"/>
      <c r="F2" s="125"/>
      <c r="G2" s="125"/>
      <c r="H2" s="125"/>
    </row>
    <row r="3" spans="1:10" ht="27.75" customHeight="1">
      <c r="A3" s="126"/>
      <c r="B3" s="5" t="s">
        <v>7</v>
      </c>
      <c r="C3" s="125"/>
      <c r="D3" s="125"/>
      <c r="E3" s="125"/>
      <c r="F3" s="125"/>
      <c r="G3" s="125"/>
      <c r="H3" s="125"/>
    </row>
    <row r="4" spans="1:10" ht="15" customHeight="1">
      <c r="A4" s="122">
        <f>IF(Družstva!A4="","",Družstva!A4)</f>
        <v>1</v>
      </c>
      <c r="B4" s="67" t="str">
        <f>IF(Družstva!B4="","",Družstva!B4)</f>
        <v>Tísek</v>
      </c>
      <c r="C4" s="6">
        <v>70.28</v>
      </c>
      <c r="D4" s="6"/>
      <c r="E4" s="6"/>
      <c r="F4" s="6">
        <f>IF(B4="","",IF(G4="",IF(SUM(C$4:C$23)=0,"",IF(SUM(C4:E4)=0,999,IF(E4="",MAX(C4:D4),LARGE(C4:E4,2)))),998))</f>
        <v>70.28</v>
      </c>
      <c r="G4" s="6"/>
      <c r="H4" s="67">
        <f>IF(B4="","",IF(J4&gt;998,MAX(A$4:A$23),RANK(J4,J$4:J$23,1)))</f>
        <v>2</v>
      </c>
      <c r="J4" s="124">
        <f>IF(B4="",10000,MIN(F4:F5))</f>
        <v>67.72</v>
      </c>
    </row>
    <row r="5" spans="1:10" ht="15" customHeight="1">
      <c r="A5" s="122"/>
      <c r="B5" s="67"/>
      <c r="C5" s="6">
        <v>67.72</v>
      </c>
      <c r="D5" s="6"/>
      <c r="E5" s="6"/>
      <c r="F5" s="6">
        <f>IF(B4="","",IF(G5="",IF(SUM(C$4:C$24)=0,"",IF(SUM(C5:E5)=0,999,IF(E5="",MAX(C5:D5),LARGE(C5:E5,2)))),998))</f>
        <v>67.72</v>
      </c>
      <c r="G5" s="6"/>
      <c r="H5" s="67"/>
      <c r="J5" s="124"/>
    </row>
    <row r="6" spans="1:10" ht="15" customHeight="1">
      <c r="A6" s="122">
        <f>IF(Družstva!A6="","",Družstva!A6)</f>
        <v>2</v>
      </c>
      <c r="B6" s="67" t="str">
        <f>IF(Družstva!B6="","",Družstva!B6)</f>
        <v>Hájov</v>
      </c>
      <c r="C6" s="6">
        <v>61.69</v>
      </c>
      <c r="D6" s="6"/>
      <c r="E6" s="6"/>
      <c r="F6" s="6">
        <f t="shared" ref="F6" si="0">IF(B6="","",IF(G6="",IF(SUM(C$4:C$23)=0,"",IF(SUM(C6:E6)=0,999,IF(E6="",MAX(C6:D6),LARGE(C6:E6,2)))),998))</f>
        <v>61.69</v>
      </c>
      <c r="G6" s="6"/>
      <c r="H6" s="67">
        <f t="shared" ref="H6" si="1">IF(B6="","",IF(J6&gt;998,MAX(A$4:A$23),RANK(J6,J$4:J$23,1)))</f>
        <v>1</v>
      </c>
      <c r="J6" s="124">
        <f t="shared" ref="J6" si="2">IF(B6="",10000,MIN(F6:F7))</f>
        <v>61.69</v>
      </c>
    </row>
    <row r="7" spans="1:10" ht="15" customHeight="1">
      <c r="A7" s="122"/>
      <c r="B7" s="67"/>
      <c r="C7" s="6" t="s">
        <v>114</v>
      </c>
      <c r="D7" s="6"/>
      <c r="E7" s="6"/>
      <c r="F7" s="6">
        <f t="shared" ref="F7" si="3">IF(B6="","",IF(G7="",IF(SUM(C$4:C$24)=0,"",IF(SUM(C7:E7)=0,999,IF(E7="",MAX(C7:D7),LARGE(C7:E7,2)))),998))</f>
        <v>999</v>
      </c>
      <c r="G7" s="6"/>
      <c r="H7" s="67"/>
      <c r="J7" s="124"/>
    </row>
    <row r="8" spans="1:10" ht="15" customHeight="1">
      <c r="A8" s="122" t="str">
        <f>IF(Družstva!A8="","",Družstva!A8)</f>
        <v/>
      </c>
      <c r="B8" s="67" t="str">
        <f>IF(Družstva!B8="","",Družstva!B8)</f>
        <v/>
      </c>
      <c r="C8" s="6"/>
      <c r="D8" s="6"/>
      <c r="E8" s="6"/>
      <c r="F8" s="6" t="str">
        <f t="shared" ref="F8" si="4">IF(B8="","",IF(G8="",IF(SUM(C$4:C$23)=0,"",IF(SUM(C8:E8)=0,999,IF(E8="",MAX(C8:D8),LARGE(C8:E8,2)))),998))</f>
        <v/>
      </c>
      <c r="G8" s="6"/>
      <c r="H8" s="67" t="str">
        <f t="shared" ref="H8" si="5">IF(B8="","",IF(J8&gt;998,MAX(A$4:A$23),RANK(J8,J$4:J$23,1)))</f>
        <v/>
      </c>
      <c r="J8" s="124">
        <f t="shared" ref="J8" si="6">IF(B8="",10000,MIN(F8:F9))</f>
        <v>10000</v>
      </c>
    </row>
    <row r="9" spans="1:10" ht="15" customHeight="1">
      <c r="A9" s="122"/>
      <c r="B9" s="67"/>
      <c r="C9" s="6"/>
      <c r="D9" s="6"/>
      <c r="E9" s="6"/>
      <c r="F9" s="6" t="str">
        <f t="shared" ref="F9" si="7">IF(B8="","",IF(G9="",IF(SUM(C$4:C$24)=0,"",IF(SUM(C9:E9)=0,999,IF(E9="",MAX(C9:D9),LARGE(C9:E9,2)))),998))</f>
        <v/>
      </c>
      <c r="G9" s="6"/>
      <c r="H9" s="67"/>
      <c r="J9" s="124"/>
    </row>
    <row r="10" spans="1:10" ht="15" customHeight="1">
      <c r="A10" s="122" t="str">
        <f>IF(Družstva!A10="","",Družstva!A10)</f>
        <v/>
      </c>
      <c r="B10" s="67" t="str">
        <f>IF(Družstva!B10="","",Družstva!B10)</f>
        <v/>
      </c>
      <c r="C10" s="6"/>
      <c r="D10" s="6"/>
      <c r="E10" s="6"/>
      <c r="F10" s="6" t="str">
        <f t="shared" ref="F10" si="8">IF(B10="","",IF(G10="",IF(SUM(C$4:C$23)=0,"",IF(SUM(C10:E10)=0,999,IF(E10="",MAX(C10:D10),LARGE(C10:E10,2)))),998))</f>
        <v/>
      </c>
      <c r="G10" s="6"/>
      <c r="H10" s="67" t="str">
        <f t="shared" ref="H10" si="9">IF(B10="","",IF(J10&gt;998,MAX(A$4:A$23),RANK(J10,J$4:J$23,1)))</f>
        <v/>
      </c>
      <c r="J10" s="124">
        <f t="shared" ref="J10" si="10">IF(B10="",10000,MIN(F10:F11))</f>
        <v>10000</v>
      </c>
    </row>
    <row r="11" spans="1:10" ht="15" customHeight="1">
      <c r="A11" s="122"/>
      <c r="B11" s="67"/>
      <c r="C11" s="6"/>
      <c r="D11" s="6"/>
      <c r="E11" s="6"/>
      <c r="F11" s="6" t="str">
        <f t="shared" ref="F11" si="11">IF(B10="","",IF(G11="",IF(SUM(C$4:C$24)=0,"",IF(SUM(C11:E11)=0,999,IF(E11="",MAX(C11:D11),LARGE(C11:E11,2)))),998))</f>
        <v/>
      </c>
      <c r="G11" s="6"/>
      <c r="H11" s="67"/>
      <c r="J11" s="124"/>
    </row>
    <row r="12" spans="1:10" ht="15" customHeight="1">
      <c r="A12" s="122" t="str">
        <f>IF(Družstva!A12="","",Družstva!A12)</f>
        <v/>
      </c>
      <c r="B12" s="67" t="str">
        <f>IF(Družstva!B12="","",Družstva!B12)</f>
        <v/>
      </c>
      <c r="C12" s="6"/>
      <c r="D12" s="6"/>
      <c r="E12" s="6"/>
      <c r="F12" s="6" t="str">
        <f t="shared" ref="F12" si="12">IF(B12="","",IF(G12="",IF(SUM(C$4:C$23)=0,"",IF(SUM(C12:E12)=0,999,IF(E12="",MAX(C12:D12),LARGE(C12:E12,2)))),998))</f>
        <v/>
      </c>
      <c r="G12" s="6"/>
      <c r="H12" s="67" t="str">
        <f t="shared" ref="H12" si="13">IF(B12="","",IF(J12&gt;998,MAX(A$4:A$23),RANK(J12,J$4:J$23,1)))</f>
        <v/>
      </c>
      <c r="J12" s="124">
        <f t="shared" ref="J12" si="14">IF(B12="",10000,MIN(F12:F13))</f>
        <v>10000</v>
      </c>
    </row>
    <row r="13" spans="1:10" ht="15" customHeight="1">
      <c r="A13" s="122"/>
      <c r="B13" s="67"/>
      <c r="C13" s="6"/>
      <c r="D13" s="6"/>
      <c r="E13" s="6"/>
      <c r="F13" s="6" t="str">
        <f t="shared" ref="F13" si="15">IF(B12="","",IF(G13="",IF(SUM(C$4:C$24)=0,"",IF(SUM(C13:E13)=0,999,IF(E13="",MAX(C13:D13),LARGE(C13:E13,2)))),998))</f>
        <v/>
      </c>
      <c r="G13" s="6"/>
      <c r="H13" s="67"/>
      <c r="J13" s="124"/>
    </row>
    <row r="14" spans="1:10" ht="15" customHeight="1">
      <c r="A14" s="122" t="str">
        <f>IF(Družstva!A14="","",Družstva!A14)</f>
        <v/>
      </c>
      <c r="B14" s="67" t="str">
        <f>IF(Družstva!B14="","",Družstva!B14)</f>
        <v/>
      </c>
      <c r="C14" s="6"/>
      <c r="D14" s="6"/>
      <c r="E14" s="6"/>
      <c r="F14" s="6" t="str">
        <f t="shared" ref="F14" si="16">IF(B14="","",IF(G14="",IF(SUM(C$4:C$23)=0,"",IF(SUM(C14:E14)=0,999,IF(E14="",MAX(C14:D14),LARGE(C14:E14,2)))),998))</f>
        <v/>
      </c>
      <c r="G14" s="6"/>
      <c r="H14" s="67" t="str">
        <f t="shared" ref="H14" si="17">IF(B14="","",IF(J14&gt;998,MAX(A$4:A$23),RANK(J14,J$4:J$23,1)))</f>
        <v/>
      </c>
      <c r="J14" s="124">
        <f t="shared" ref="J14" si="18">IF(B14="",10000,MIN(F14:F15))</f>
        <v>10000</v>
      </c>
    </row>
    <row r="15" spans="1:10" ht="15" customHeight="1">
      <c r="A15" s="122"/>
      <c r="B15" s="67"/>
      <c r="C15" s="6"/>
      <c r="D15" s="6"/>
      <c r="E15" s="6"/>
      <c r="F15" s="6" t="str">
        <f t="shared" ref="F15" si="19">IF(B14="","",IF(G15="",IF(SUM(C$4:C$24)=0,"",IF(SUM(C15:E15)=0,999,IF(E15="",MAX(C15:D15),LARGE(C15:E15,2)))),998))</f>
        <v/>
      </c>
      <c r="G15" s="6"/>
      <c r="H15" s="67"/>
      <c r="J15" s="124"/>
    </row>
    <row r="16" spans="1:10" ht="15" customHeight="1">
      <c r="A16" s="122" t="str">
        <f>IF(Družstva!A16="","",Družstva!A16)</f>
        <v/>
      </c>
      <c r="B16" s="67" t="str">
        <f>IF(Družstva!B16="","",Družstva!B16)</f>
        <v/>
      </c>
      <c r="C16" s="6"/>
      <c r="D16" s="6"/>
      <c r="E16" s="6"/>
      <c r="F16" s="6" t="str">
        <f t="shared" ref="F16" si="20">IF(B16="","",IF(G16="",IF(SUM(C$4:C$23)=0,"",IF(SUM(C16:E16)=0,999,IF(E16="",MAX(C16:D16),LARGE(C16:E16,2)))),998))</f>
        <v/>
      </c>
      <c r="G16" s="6"/>
      <c r="H16" s="67" t="str">
        <f t="shared" ref="H16" si="21">IF(B16="","",IF(J16&gt;998,MAX(A$4:A$23),RANK(J16,J$4:J$23,1)))</f>
        <v/>
      </c>
      <c r="J16" s="124">
        <f t="shared" ref="J16" si="22">IF(B16="",10000,MIN(F16:F17))</f>
        <v>10000</v>
      </c>
    </row>
    <row r="17" spans="1:10" ht="15" customHeight="1">
      <c r="A17" s="122"/>
      <c r="B17" s="67"/>
      <c r="C17" s="6"/>
      <c r="D17" s="6"/>
      <c r="E17" s="6"/>
      <c r="F17" s="6" t="str">
        <f t="shared" ref="F17" si="23">IF(B16="","",IF(G17="",IF(SUM(C$4:C$24)=0,"",IF(SUM(C17:E17)=0,999,IF(E17="",MAX(C17:D17),LARGE(C17:E17,2)))),998))</f>
        <v/>
      </c>
      <c r="G17" s="6"/>
      <c r="H17" s="67"/>
      <c r="J17" s="124"/>
    </row>
    <row r="18" spans="1:10" ht="15" customHeight="1">
      <c r="A18" s="122" t="str">
        <f>IF(Družstva!A18="","",Družstva!A18)</f>
        <v/>
      </c>
      <c r="B18" s="67" t="str">
        <f>IF(Družstva!B18="","",Družstva!B18)</f>
        <v/>
      </c>
      <c r="C18" s="6"/>
      <c r="D18" s="6"/>
      <c r="E18" s="6"/>
      <c r="F18" s="6" t="str">
        <f t="shared" ref="F18" si="24">IF(B18="","",IF(G18="",IF(SUM(C$4:C$23)=0,"",IF(SUM(C18:E18)=0,999,IF(E18="",MAX(C18:D18),LARGE(C18:E18,2)))),998))</f>
        <v/>
      </c>
      <c r="G18" s="6"/>
      <c r="H18" s="67" t="str">
        <f t="shared" ref="H18" si="25">IF(B18="","",IF(J18&gt;998,MAX(A$4:A$23),RANK(J18,J$4:J$23,1)))</f>
        <v/>
      </c>
      <c r="J18" s="124">
        <f t="shared" ref="J18" si="26">IF(B18="",10000,MIN(F18:F19))</f>
        <v>10000</v>
      </c>
    </row>
    <row r="19" spans="1:10" ht="15" customHeight="1">
      <c r="A19" s="122"/>
      <c r="B19" s="67"/>
      <c r="C19" s="6"/>
      <c r="D19" s="6"/>
      <c r="E19" s="6"/>
      <c r="F19" s="6" t="str">
        <f t="shared" ref="F19" si="27">IF(B18="","",IF(G19="",IF(SUM(C$4:C$24)=0,"",IF(SUM(C19:E19)=0,999,IF(E19="",MAX(C19:D19),LARGE(C19:E19,2)))),998))</f>
        <v/>
      </c>
      <c r="G19" s="6"/>
      <c r="H19" s="67"/>
      <c r="J19" s="124"/>
    </row>
    <row r="20" spans="1:10" ht="15" customHeight="1">
      <c r="A20" s="122" t="str">
        <f>IF(Družstva!A20="","",Družstva!A20)</f>
        <v/>
      </c>
      <c r="B20" s="67" t="str">
        <f>IF(Družstva!B20="","",Družstva!B20)</f>
        <v/>
      </c>
      <c r="C20" s="6"/>
      <c r="D20" s="6"/>
      <c r="E20" s="6"/>
      <c r="F20" s="6" t="str">
        <f t="shared" ref="F20" si="28">IF(B20="","",IF(G20="",IF(SUM(C$4:C$23)=0,"",IF(SUM(C20:E20)=0,999,IF(E20="",MAX(C20:D20),LARGE(C20:E20,2)))),998))</f>
        <v/>
      </c>
      <c r="G20" s="6"/>
      <c r="H20" s="67" t="str">
        <f t="shared" ref="H20" si="29">IF(B20="","",IF(J20&gt;998,MAX(A$4:A$23),RANK(J20,J$4:J$23,1)))</f>
        <v/>
      </c>
      <c r="J20" s="124">
        <f t="shared" ref="J20" si="30">IF(B20="",10000,MIN(F20:F21))</f>
        <v>10000</v>
      </c>
    </row>
    <row r="21" spans="1:10" ht="15" customHeight="1">
      <c r="A21" s="122"/>
      <c r="B21" s="67"/>
      <c r="C21" s="6"/>
      <c r="D21" s="6"/>
      <c r="E21" s="6"/>
      <c r="F21" s="6" t="str">
        <f t="shared" ref="F21" si="31">IF(B20="","",IF(G21="",IF(SUM(C$4:C$24)=0,"",IF(SUM(C21:E21)=0,999,IF(E21="",MAX(C21:D21),LARGE(C21:E21,2)))),998))</f>
        <v/>
      </c>
      <c r="G21" s="6"/>
      <c r="H21" s="67"/>
      <c r="J21" s="124"/>
    </row>
    <row r="22" spans="1:10" ht="15" customHeight="1">
      <c r="A22" s="122" t="str">
        <f>IF(Družstva!A22="","",Družstva!A22)</f>
        <v/>
      </c>
      <c r="B22" s="67" t="str">
        <f>IF(Družstva!B22="","",Družstva!B22)</f>
        <v/>
      </c>
      <c r="C22" s="6"/>
      <c r="D22" s="6"/>
      <c r="E22" s="6"/>
      <c r="F22" s="6" t="str">
        <f t="shared" ref="F22" si="32">IF(B22="","",IF(G22="",IF(SUM(C$4:C$23)=0,"",IF(SUM(C22:E22)=0,999,IF(E22="",MAX(C22:D22),LARGE(C22:E22,2)))),998))</f>
        <v/>
      </c>
      <c r="G22" s="6"/>
      <c r="H22" s="67" t="str">
        <f t="shared" ref="H22" si="33">IF(B22="","",IF(J22&gt;998,MAX(A$4:A$23),RANK(J22,J$4:J$23,1)))</f>
        <v/>
      </c>
      <c r="J22" s="124">
        <f t="shared" ref="J22" si="34">IF(B22="",10000,MIN(F22:F23))</f>
        <v>10000</v>
      </c>
    </row>
    <row r="23" spans="1:10" ht="15" customHeight="1">
      <c r="A23" s="122"/>
      <c r="B23" s="67"/>
      <c r="C23" s="6"/>
      <c r="D23" s="6"/>
      <c r="E23" s="6"/>
      <c r="F23" s="6" t="str">
        <f t="shared" ref="F23" si="35">IF(B22="","",IF(G23="",IF(SUM(C$4:C$24)=0,"",IF(SUM(C23:E23)=0,999,IF(E23="",MAX(C23:D23),LARGE(C23:E23,2)))),998))</f>
        <v/>
      </c>
      <c r="G23" s="6"/>
      <c r="H23" s="67"/>
      <c r="J23" s="124"/>
    </row>
    <row r="24" spans="1:10" ht="6.75" customHeight="1"/>
    <row r="25" spans="1:10" ht="6.75" customHeight="1"/>
    <row r="26" spans="1:10" ht="27.75" customHeight="1">
      <c r="A26" s="126" t="s">
        <v>0</v>
      </c>
      <c r="B26" s="5" t="s">
        <v>59</v>
      </c>
      <c r="C26" s="125" t="s">
        <v>19</v>
      </c>
      <c r="D26" s="125" t="s">
        <v>57</v>
      </c>
      <c r="E26" s="125" t="s">
        <v>15</v>
      </c>
      <c r="F26" s="125" t="s">
        <v>16</v>
      </c>
      <c r="G26" s="125" t="s">
        <v>17</v>
      </c>
      <c r="H26" s="125" t="s">
        <v>6</v>
      </c>
    </row>
    <row r="27" spans="1:10" ht="27.75" customHeight="1">
      <c r="A27" s="126"/>
      <c r="B27" s="5" t="s">
        <v>20</v>
      </c>
      <c r="C27" s="125"/>
      <c r="D27" s="125"/>
      <c r="E27" s="125"/>
      <c r="F27" s="125"/>
      <c r="G27" s="125"/>
      <c r="H27" s="125"/>
    </row>
    <row r="28" spans="1:10" ht="27.75" customHeight="1">
      <c r="A28" s="126"/>
      <c r="B28" s="5" t="s">
        <v>7</v>
      </c>
      <c r="C28" s="125"/>
      <c r="D28" s="125"/>
      <c r="E28" s="125"/>
      <c r="F28" s="125"/>
      <c r="G28" s="125"/>
      <c r="H28" s="125"/>
    </row>
    <row r="29" spans="1:10" ht="15" customHeight="1">
      <c r="A29" s="122">
        <f>IF(Družstva!A29="","",Družstva!A29)</f>
        <v>1</v>
      </c>
      <c r="B29" s="67" t="str">
        <f>IF(Družstva!B29="","",Družstva!B29)</f>
        <v>Hájov</v>
      </c>
      <c r="C29" s="6">
        <v>65.430000000000007</v>
      </c>
      <c r="D29" s="6"/>
      <c r="E29" s="6"/>
      <c r="F29" s="6">
        <f>IF(B29="","",IF(G29="",IF(SUM(C$29:C$48)=0,"",IF(SUM(C29:E29)=0,999,IF(E29="",MAX(C29:D29),LARGE(C29:E29,2)))),998))</f>
        <v>65.430000000000007</v>
      </c>
      <c r="G29" s="6"/>
      <c r="H29" s="67">
        <f>IF(B29="","",IF(J29&gt;998,MAX(A$29:A$48),RANK(J29,J$29:J$48,1)))</f>
        <v>1</v>
      </c>
      <c r="J29" s="124">
        <f>IF(B29="",10000,MIN(F29:F30))</f>
        <v>65.430000000000007</v>
      </c>
    </row>
    <row r="30" spans="1:10" ht="15" customHeight="1">
      <c r="A30" s="122"/>
      <c r="B30" s="67"/>
      <c r="C30" s="6">
        <v>71.180000000000007</v>
      </c>
      <c r="D30" s="6"/>
      <c r="E30" s="6"/>
      <c r="F30" s="6">
        <f>IF(B29="","",IF(G30="",IF(SUM(C$29:C$48)=0,"",IF(SUM(C30:E30)=0,999,IF(E30="",MAX(C30:D30),LARGE(C30:E30,2)))),998))</f>
        <v>71.180000000000007</v>
      </c>
      <c r="G30" s="6"/>
      <c r="H30" s="67"/>
      <c r="J30" s="124"/>
    </row>
    <row r="31" spans="1:10" ht="15" customHeight="1">
      <c r="A31" s="122">
        <f>IF(Družstva!A31="","",Družstva!A31)</f>
        <v>2</v>
      </c>
      <c r="B31" s="67" t="str">
        <f>IF(Družstva!B31="","",Družstva!B31)</f>
        <v>Tísek</v>
      </c>
      <c r="C31" s="6">
        <v>76.959999999999994</v>
      </c>
      <c r="D31" s="6"/>
      <c r="E31" s="6"/>
      <c r="F31" s="6">
        <f t="shared" ref="F31" si="36">IF(B31="","",IF(G31="",IF(SUM(C$29:C$48)=0,"",IF(SUM(C31:E31)=0,999,IF(E31="",MAX(C31:D31),LARGE(C31:E31,2)))),998))</f>
        <v>76.959999999999994</v>
      </c>
      <c r="G31" s="6"/>
      <c r="H31" s="67">
        <f t="shared" ref="H31" si="37">IF(B31="","",IF(J31&gt;998,MAX(A$29:A$48),RANK(J31,J$29:J$48,1)))</f>
        <v>2</v>
      </c>
      <c r="J31" s="124">
        <f t="shared" ref="J31" si="38">IF(B31="",10000,MIN(F31:F32))</f>
        <v>76.760000000000005</v>
      </c>
    </row>
    <row r="32" spans="1:10" ht="15" customHeight="1">
      <c r="A32" s="122"/>
      <c r="B32" s="67"/>
      <c r="C32" s="6">
        <v>76.760000000000005</v>
      </c>
      <c r="D32" s="6"/>
      <c r="E32" s="6"/>
      <c r="F32" s="6">
        <f t="shared" ref="F32" si="39">IF(B31="","",IF(G32="",IF(SUM(C$29:C$48)=0,"",IF(SUM(C32:E32)=0,999,IF(E32="",MAX(C32:D32),LARGE(C32:E32,2)))),998))</f>
        <v>76.760000000000005</v>
      </c>
      <c r="G32" s="6"/>
      <c r="H32" s="67"/>
      <c r="J32" s="124"/>
    </row>
    <row r="33" spans="1:10" ht="15" customHeight="1">
      <c r="A33" s="122" t="str">
        <f>IF(Družstva!A33="","",Družstva!A33)</f>
        <v/>
      </c>
      <c r="B33" s="67" t="str">
        <f>IF(Družstva!B33="","",Družstva!B33)</f>
        <v/>
      </c>
      <c r="C33" s="6"/>
      <c r="D33" s="6"/>
      <c r="E33" s="6"/>
      <c r="F33" s="6" t="str">
        <f t="shared" ref="F33" si="40">IF(B33="","",IF(G33="",IF(SUM(C$29:C$48)=0,"",IF(SUM(C33:E33)=0,999,IF(E33="",MAX(C33:D33),LARGE(C33:E33,2)))),998))</f>
        <v/>
      </c>
      <c r="G33" s="6"/>
      <c r="H33" s="67" t="str">
        <f t="shared" ref="H33" si="41">IF(B33="","",IF(J33&gt;998,MAX(A$29:A$48),RANK(J33,J$29:J$48,1)))</f>
        <v/>
      </c>
      <c r="J33" s="124">
        <f t="shared" ref="J33" si="42">IF(B33="",10000,MIN(F33:F34))</f>
        <v>10000</v>
      </c>
    </row>
    <row r="34" spans="1:10" ht="15" customHeight="1">
      <c r="A34" s="122"/>
      <c r="B34" s="67"/>
      <c r="C34" s="6"/>
      <c r="D34" s="6"/>
      <c r="E34" s="6"/>
      <c r="F34" s="6" t="str">
        <f t="shared" ref="F34" si="43">IF(B33="","",IF(G34="",IF(SUM(C$29:C$48)=0,"",IF(SUM(C34:E34)=0,999,IF(E34="",MAX(C34:D34),LARGE(C34:E34,2)))),998))</f>
        <v/>
      </c>
      <c r="G34" s="6"/>
      <c r="H34" s="67"/>
      <c r="J34" s="124"/>
    </row>
    <row r="35" spans="1:10" ht="15" customHeight="1">
      <c r="A35" s="122" t="str">
        <f>IF(Družstva!A35="","",Družstva!A35)</f>
        <v/>
      </c>
      <c r="B35" s="67" t="str">
        <f>IF(Družstva!B35="","",Družstva!B35)</f>
        <v/>
      </c>
      <c r="C35" s="6"/>
      <c r="D35" s="6"/>
      <c r="E35" s="6"/>
      <c r="F35" s="6" t="str">
        <f t="shared" ref="F35" si="44">IF(B35="","",IF(G35="",IF(SUM(C$29:C$48)=0,"",IF(SUM(C35:E35)=0,999,IF(E35="",MAX(C35:D35),LARGE(C35:E35,2)))),998))</f>
        <v/>
      </c>
      <c r="G35" s="6"/>
      <c r="H35" s="67" t="str">
        <f t="shared" ref="H35" si="45">IF(B35="","",IF(J35&gt;998,MAX(A$29:A$48),RANK(J35,J$29:J$48,1)))</f>
        <v/>
      </c>
      <c r="J35" s="124">
        <f t="shared" ref="J35" si="46">IF(B35="",10000,MIN(F35:F36))</f>
        <v>10000</v>
      </c>
    </row>
    <row r="36" spans="1:10" ht="15" customHeight="1">
      <c r="A36" s="122"/>
      <c r="B36" s="67"/>
      <c r="C36" s="6"/>
      <c r="D36" s="6"/>
      <c r="E36" s="6"/>
      <c r="F36" s="6" t="str">
        <f t="shared" ref="F36" si="47">IF(B35="","",IF(G36="",IF(SUM(C$29:C$48)=0,"",IF(SUM(C36:E36)=0,999,IF(E36="",MAX(C36:D36),LARGE(C36:E36,2)))),998))</f>
        <v/>
      </c>
      <c r="G36" s="6"/>
      <c r="H36" s="67"/>
      <c r="J36" s="124"/>
    </row>
    <row r="37" spans="1:10" ht="15" customHeight="1">
      <c r="A37" s="122" t="str">
        <f>IF(Družstva!A37="","",Družstva!A37)</f>
        <v/>
      </c>
      <c r="B37" s="67" t="str">
        <f>IF(Družstva!B37="","",Družstva!B37)</f>
        <v/>
      </c>
      <c r="C37" s="6"/>
      <c r="D37" s="6"/>
      <c r="E37" s="6"/>
      <c r="F37" s="6" t="str">
        <f t="shared" ref="F37" si="48">IF(B37="","",IF(G37="",IF(SUM(C$29:C$48)=0,"",IF(SUM(C37:E37)=0,999,IF(E37="",MAX(C37:D37),LARGE(C37:E37,2)))),998))</f>
        <v/>
      </c>
      <c r="G37" s="6"/>
      <c r="H37" s="67" t="str">
        <f t="shared" ref="H37" si="49">IF(B37="","",IF(J37&gt;998,MAX(A$29:A$48),RANK(J37,J$29:J$48,1)))</f>
        <v/>
      </c>
      <c r="J37" s="124">
        <f t="shared" ref="J37" si="50">IF(B37="",10000,MIN(F37:F38))</f>
        <v>10000</v>
      </c>
    </row>
    <row r="38" spans="1:10" ht="15" customHeight="1">
      <c r="A38" s="122"/>
      <c r="B38" s="67"/>
      <c r="C38" s="6"/>
      <c r="D38" s="6"/>
      <c r="E38" s="6"/>
      <c r="F38" s="6" t="str">
        <f t="shared" ref="F38" si="51">IF(B37="","",IF(G38="",IF(SUM(C$29:C$48)=0,"",IF(SUM(C38:E38)=0,999,IF(E38="",MAX(C38:D38),LARGE(C38:E38,2)))),998))</f>
        <v/>
      </c>
      <c r="G38" s="6"/>
      <c r="H38" s="67"/>
      <c r="J38" s="124"/>
    </row>
    <row r="39" spans="1:10" ht="15" customHeight="1">
      <c r="A39" s="122" t="str">
        <f>IF(Družstva!A39="","",Družstva!A39)</f>
        <v/>
      </c>
      <c r="B39" s="67" t="str">
        <f>IF(Družstva!B39="","",Družstva!B39)</f>
        <v/>
      </c>
      <c r="C39" s="6"/>
      <c r="D39" s="6"/>
      <c r="E39" s="6"/>
      <c r="F39" s="6" t="str">
        <f t="shared" ref="F39" si="52">IF(B39="","",IF(G39="",IF(SUM(C$29:C$48)=0,"",IF(SUM(C39:E39)=0,999,IF(E39="",MAX(C39:D39),LARGE(C39:E39,2)))),998))</f>
        <v/>
      </c>
      <c r="G39" s="6"/>
      <c r="H39" s="67" t="str">
        <f t="shared" ref="H39" si="53">IF(B39="","",IF(J39&gt;998,MAX(A$29:A$48),RANK(J39,J$29:J$48,1)))</f>
        <v/>
      </c>
      <c r="J39" s="124">
        <f t="shared" ref="J39" si="54">IF(B39="",10000,MIN(F39:F40))</f>
        <v>10000</v>
      </c>
    </row>
    <row r="40" spans="1:10" ht="15" customHeight="1">
      <c r="A40" s="122"/>
      <c r="B40" s="67"/>
      <c r="C40" s="6"/>
      <c r="D40" s="6"/>
      <c r="E40" s="6"/>
      <c r="F40" s="6" t="str">
        <f t="shared" ref="F40" si="55">IF(B39="","",IF(G40="",IF(SUM(C$29:C$48)=0,"",IF(SUM(C40:E40)=0,999,IF(E40="",MAX(C40:D40),LARGE(C40:E40,2)))),998))</f>
        <v/>
      </c>
      <c r="G40" s="6"/>
      <c r="H40" s="67"/>
      <c r="J40" s="124"/>
    </row>
    <row r="41" spans="1:10" ht="15" customHeight="1">
      <c r="A41" s="122" t="str">
        <f>IF(Družstva!A41="","",Družstva!A41)</f>
        <v/>
      </c>
      <c r="B41" s="67" t="str">
        <f>IF(Družstva!B41="","",Družstva!B41)</f>
        <v/>
      </c>
      <c r="C41" s="6"/>
      <c r="D41" s="6"/>
      <c r="E41" s="6"/>
      <c r="F41" s="6" t="str">
        <f t="shared" ref="F41" si="56">IF(B41="","",IF(G41="",IF(SUM(C$29:C$48)=0,"",IF(SUM(C41:E41)=0,999,IF(E41="",MAX(C41:D41),LARGE(C41:E41,2)))),998))</f>
        <v/>
      </c>
      <c r="G41" s="6"/>
      <c r="H41" s="67" t="str">
        <f t="shared" ref="H41" si="57">IF(B41="","",IF(J41&gt;998,MAX(A$29:A$48),RANK(J41,J$29:J$48,1)))</f>
        <v/>
      </c>
      <c r="J41" s="124">
        <f t="shared" ref="J41" si="58">IF(B41="",10000,MIN(F41:F42))</f>
        <v>10000</v>
      </c>
    </row>
    <row r="42" spans="1:10" ht="15" customHeight="1">
      <c r="A42" s="122"/>
      <c r="B42" s="67"/>
      <c r="C42" s="6"/>
      <c r="D42" s="6"/>
      <c r="E42" s="6"/>
      <c r="F42" s="6" t="str">
        <f t="shared" ref="F42" si="59">IF(B41="","",IF(G42="",IF(SUM(C$29:C$48)=0,"",IF(SUM(C42:E42)=0,999,IF(E42="",MAX(C42:D42),LARGE(C42:E42,2)))),998))</f>
        <v/>
      </c>
      <c r="G42" s="6"/>
      <c r="H42" s="67"/>
      <c r="J42" s="124"/>
    </row>
    <row r="43" spans="1:10" ht="15" customHeight="1">
      <c r="A43" s="122" t="str">
        <f>IF(Družstva!A43="","",Družstva!A43)</f>
        <v/>
      </c>
      <c r="B43" s="67" t="str">
        <f>IF(Družstva!B43="","",Družstva!B43)</f>
        <v/>
      </c>
      <c r="C43" s="6"/>
      <c r="D43" s="6"/>
      <c r="E43" s="6"/>
      <c r="F43" s="6" t="str">
        <f t="shared" ref="F43" si="60">IF(B43="","",IF(G43="",IF(SUM(C$29:C$48)=0,"",IF(SUM(C43:E43)=0,999,IF(E43="",MAX(C43:D43),LARGE(C43:E43,2)))),998))</f>
        <v/>
      </c>
      <c r="G43" s="6"/>
      <c r="H43" s="67" t="str">
        <f t="shared" ref="H43" si="61">IF(B43="","",IF(J43&gt;998,MAX(A$29:A$48),RANK(J43,J$29:J$48,1)))</f>
        <v/>
      </c>
      <c r="J43" s="124">
        <f t="shared" ref="J43" si="62">IF(B43="",10000,MIN(F43:F44))</f>
        <v>10000</v>
      </c>
    </row>
    <row r="44" spans="1:10" ht="15" customHeight="1">
      <c r="A44" s="122"/>
      <c r="B44" s="67"/>
      <c r="C44" s="6"/>
      <c r="D44" s="6"/>
      <c r="E44" s="6"/>
      <c r="F44" s="6" t="str">
        <f t="shared" ref="F44" si="63">IF(B43="","",IF(G44="",IF(SUM(C$29:C$48)=0,"",IF(SUM(C44:E44)=0,999,IF(E44="",MAX(C44:D44),LARGE(C44:E44,2)))),998))</f>
        <v/>
      </c>
      <c r="G44" s="6"/>
      <c r="H44" s="67"/>
      <c r="J44" s="124"/>
    </row>
    <row r="45" spans="1:10" ht="15" customHeight="1">
      <c r="A45" s="122" t="str">
        <f>IF(Družstva!A45="","",Družstva!A45)</f>
        <v/>
      </c>
      <c r="B45" s="67" t="str">
        <f>IF(Družstva!B45="","",Družstva!B45)</f>
        <v/>
      </c>
      <c r="C45" s="6"/>
      <c r="D45" s="6"/>
      <c r="E45" s="6"/>
      <c r="F45" s="6" t="str">
        <f t="shared" ref="F45" si="64">IF(B45="","",IF(G45="",IF(SUM(C$29:C$48)=0,"",IF(SUM(C45:E45)=0,999,IF(E45="",MAX(C45:D45),LARGE(C45:E45,2)))),998))</f>
        <v/>
      </c>
      <c r="G45" s="6"/>
      <c r="H45" s="67" t="str">
        <f t="shared" ref="H45" si="65">IF(B45="","",IF(J45&gt;998,MAX(A$29:A$48),RANK(J45,J$29:J$48,1)))</f>
        <v/>
      </c>
      <c r="J45" s="124">
        <f t="shared" ref="J45" si="66">IF(B45="",10000,MIN(F45:F46))</f>
        <v>10000</v>
      </c>
    </row>
    <row r="46" spans="1:10" ht="15" customHeight="1">
      <c r="A46" s="122"/>
      <c r="B46" s="67"/>
      <c r="C46" s="6"/>
      <c r="D46" s="6"/>
      <c r="E46" s="6"/>
      <c r="F46" s="6" t="str">
        <f t="shared" ref="F46" si="67">IF(B45="","",IF(G46="",IF(SUM(C$29:C$48)=0,"",IF(SUM(C46:E46)=0,999,IF(E46="",MAX(C46:D46),LARGE(C46:E46,2)))),998))</f>
        <v/>
      </c>
      <c r="G46" s="6"/>
      <c r="H46" s="67"/>
      <c r="J46" s="124"/>
    </row>
    <row r="47" spans="1:10" ht="15" customHeight="1">
      <c r="A47" s="122" t="str">
        <f>IF(Družstva!A47="","",Družstva!A47)</f>
        <v/>
      </c>
      <c r="B47" s="67" t="str">
        <f>IF(Družstva!B47="","",Družstva!B47)</f>
        <v/>
      </c>
      <c r="C47" s="6"/>
      <c r="D47" s="6"/>
      <c r="E47" s="6"/>
      <c r="F47" s="6" t="str">
        <f t="shared" ref="F47" si="68">IF(B47="","",IF(G47="",IF(SUM(C$29:C$48)=0,"",IF(SUM(C47:E47)=0,999,IF(E47="",MAX(C47:D47),LARGE(C47:E47,2)))),998))</f>
        <v/>
      </c>
      <c r="G47" s="6"/>
      <c r="H47" s="67" t="str">
        <f t="shared" ref="H47" si="69">IF(B47="","",IF(J47&gt;998,MAX(A$29:A$48),RANK(J47,J$29:J$48,1)))</f>
        <v/>
      </c>
      <c r="J47" s="124">
        <f t="shared" ref="J47" si="70">IF(B47="",10000,MIN(F47:F48))</f>
        <v>10000</v>
      </c>
    </row>
    <row r="48" spans="1:10" ht="15" customHeight="1">
      <c r="A48" s="122"/>
      <c r="B48" s="67"/>
      <c r="C48" s="6"/>
      <c r="D48" s="6"/>
      <c r="E48" s="6"/>
      <c r="F48" s="6" t="str">
        <f>IF(B47="","",IF(G48="",IF(SUM(C$29:C$48)=0,"",IF(SUM(C48:E48)=0,999,IF(E48="",MAX(C48:D48),LARGE(C48:E48,2)))),998))</f>
        <v/>
      </c>
      <c r="G48" s="6"/>
      <c r="H48" s="67"/>
      <c r="J48" s="124"/>
    </row>
    <row r="49" spans="1:10" ht="6.75" customHeight="1"/>
    <row r="50" spans="1:10" ht="6.75" customHeight="1"/>
    <row r="51" spans="1:10" ht="27.75" customHeight="1">
      <c r="A51" s="126" t="s">
        <v>0</v>
      </c>
      <c r="B51" s="5" t="s">
        <v>48</v>
      </c>
      <c r="C51" s="125" t="s">
        <v>19</v>
      </c>
      <c r="D51" s="125" t="s">
        <v>57</v>
      </c>
      <c r="E51" s="125" t="s">
        <v>15</v>
      </c>
      <c r="F51" s="125" t="s">
        <v>16</v>
      </c>
      <c r="G51" s="125" t="s">
        <v>17</v>
      </c>
      <c r="H51" s="125" t="s">
        <v>6</v>
      </c>
    </row>
    <row r="52" spans="1:10" ht="27.75" customHeight="1">
      <c r="A52" s="126"/>
      <c r="B52" s="5" t="s">
        <v>20</v>
      </c>
      <c r="C52" s="125"/>
      <c r="D52" s="125"/>
      <c r="E52" s="125"/>
      <c r="F52" s="125"/>
      <c r="G52" s="125"/>
      <c r="H52" s="125"/>
    </row>
    <row r="53" spans="1:10" ht="27.75" customHeight="1">
      <c r="A53" s="126"/>
      <c r="B53" s="5" t="s">
        <v>7</v>
      </c>
      <c r="C53" s="125"/>
      <c r="D53" s="125"/>
      <c r="E53" s="125"/>
      <c r="F53" s="125"/>
      <c r="G53" s="125"/>
      <c r="H53" s="125"/>
    </row>
    <row r="54" spans="1:10">
      <c r="A54" s="122" t="str">
        <f>IF(Družstva!A54="","",Družstva!A54)</f>
        <v/>
      </c>
      <c r="B54" s="67" t="str">
        <f>IF(Družstva!B54="","",Družstva!B54)</f>
        <v/>
      </c>
      <c r="C54" s="6"/>
      <c r="D54" s="6"/>
      <c r="E54" s="6"/>
      <c r="F54" s="6" t="str">
        <f>IF(B54="","",IF(G54="",IF(SUM(C$54:C$73)=0,"",IF(SUM(C54:E54)=0,999,IF(E54="",MAX(C54:D54),LARGE(C54:E54,2)))),998))</f>
        <v/>
      </c>
      <c r="G54" s="6"/>
      <c r="H54" s="67" t="str">
        <f>IF(B54="","",IF(J54&gt;998,MAX(A$54:A$73),RANK(J54,J$54:J$73,1)))</f>
        <v/>
      </c>
      <c r="J54" s="124">
        <f>IF(B54="",10000,MIN(F54:F55))</f>
        <v>10000</v>
      </c>
    </row>
    <row r="55" spans="1:10">
      <c r="A55" s="122"/>
      <c r="B55" s="67"/>
      <c r="C55" s="6"/>
      <c r="D55" s="6"/>
      <c r="E55" s="6"/>
      <c r="F55" s="6" t="str">
        <f>IF(B54="","",IF(G55="",IF(SUM(C$54:C$73)=0,"",IF(SUM(C55:E55)=0,999,IF(E55="",MAX(C55:D55),LARGE(C55:E55,2)))),998))</f>
        <v/>
      </c>
      <c r="G55" s="6"/>
      <c r="H55" s="67"/>
      <c r="J55" s="124"/>
    </row>
    <row r="56" spans="1:10" ht="15" customHeight="1">
      <c r="A56" s="122" t="str">
        <f>IF(Družstva!A56="","",Družstva!A56)</f>
        <v/>
      </c>
      <c r="B56" s="67" t="str">
        <f>IF(Družstva!B56="","",Družstva!B56)</f>
        <v/>
      </c>
      <c r="C56" s="6"/>
      <c r="D56" s="6"/>
      <c r="E56" s="6"/>
      <c r="F56" s="6" t="str">
        <f t="shared" ref="F56" si="71">IF(B56="","",IF(G56="",IF(SUM(C$54:C$73)=0,"",IF(SUM(C56:E56)=0,999,IF(E56="",MAX(C56:D56),LARGE(C56:E56,2)))),998))</f>
        <v/>
      </c>
      <c r="G56" s="6"/>
      <c r="H56" s="67" t="str">
        <f t="shared" ref="H56" si="72">IF(B56="","",IF(J56&gt;998,MAX(A$54:A$73),RANK(J56,J$54:J$73,1)))</f>
        <v/>
      </c>
      <c r="J56" s="124">
        <f t="shared" ref="J56" si="73">IF(B56="",10000,MIN(F56:F57))</f>
        <v>10000</v>
      </c>
    </row>
    <row r="57" spans="1:10" ht="15" customHeight="1">
      <c r="A57" s="122"/>
      <c r="B57" s="67"/>
      <c r="C57" s="6"/>
      <c r="D57" s="6"/>
      <c r="E57" s="6"/>
      <c r="F57" s="6" t="str">
        <f t="shared" ref="F57" si="74">IF(B56="","",IF(G57="",IF(SUM(C$54:C$73)=0,"",IF(SUM(C57:E57)=0,999,IF(E57="",MAX(C57:D57),LARGE(C57:E57,2)))),998))</f>
        <v/>
      </c>
      <c r="G57" s="6"/>
      <c r="H57" s="67"/>
      <c r="J57" s="124"/>
    </row>
    <row r="58" spans="1:10" ht="15" customHeight="1">
      <c r="A58" s="122" t="str">
        <f>IF(Družstva!A58="","",Družstva!A58)</f>
        <v/>
      </c>
      <c r="B58" s="67" t="str">
        <f>IF(Družstva!B58="","",Družstva!B58)</f>
        <v/>
      </c>
      <c r="C58" s="6"/>
      <c r="D58" s="6"/>
      <c r="E58" s="6"/>
      <c r="F58" s="6" t="str">
        <f t="shared" ref="F58" si="75">IF(B58="","",IF(G58="",IF(SUM(C$54:C$73)=0,"",IF(SUM(C58:E58)=0,999,IF(E58="",MAX(C58:D58),LARGE(C58:E58,2)))),998))</f>
        <v/>
      </c>
      <c r="G58" s="6"/>
      <c r="H58" s="67" t="str">
        <f t="shared" ref="H58" si="76">IF(B58="","",IF(J58&gt;998,MAX(A$54:A$73),RANK(J58,J$54:J$73,1)))</f>
        <v/>
      </c>
      <c r="J58" s="124">
        <f t="shared" ref="J58" si="77">IF(B58="",10000,MIN(F58:F59))</f>
        <v>10000</v>
      </c>
    </row>
    <row r="59" spans="1:10" ht="15" customHeight="1">
      <c r="A59" s="122"/>
      <c r="B59" s="67"/>
      <c r="C59" s="6"/>
      <c r="D59" s="6"/>
      <c r="E59" s="6"/>
      <c r="F59" s="6" t="str">
        <f t="shared" ref="F59" si="78">IF(B58="","",IF(G59="",IF(SUM(C$54:C$73)=0,"",IF(SUM(C59:E59)=0,999,IF(E59="",MAX(C59:D59),LARGE(C59:E59,2)))),998))</f>
        <v/>
      </c>
      <c r="G59" s="6"/>
      <c r="H59" s="67"/>
      <c r="J59" s="124"/>
    </row>
    <row r="60" spans="1:10" ht="15" customHeight="1">
      <c r="A60" s="122" t="str">
        <f>IF(Družstva!A60="","",Družstva!A60)</f>
        <v/>
      </c>
      <c r="B60" s="67" t="str">
        <f>IF(Družstva!B60="","",Družstva!B60)</f>
        <v/>
      </c>
      <c r="C60" s="6"/>
      <c r="D60" s="6"/>
      <c r="E60" s="6"/>
      <c r="F60" s="6" t="str">
        <f t="shared" ref="F60" si="79">IF(B60="","",IF(G60="",IF(SUM(C$54:C$73)=0,"",IF(SUM(C60:E60)=0,999,IF(E60="",MAX(C60:D60),LARGE(C60:E60,2)))),998))</f>
        <v/>
      </c>
      <c r="G60" s="6"/>
      <c r="H60" s="67" t="str">
        <f t="shared" ref="H60" si="80">IF(B60="","",IF(J60&gt;998,MAX(A$54:A$73),RANK(J60,J$54:J$73,1)))</f>
        <v/>
      </c>
      <c r="J60" s="124">
        <f t="shared" ref="J60" si="81">IF(B60="",10000,MIN(F60:F61))</f>
        <v>10000</v>
      </c>
    </row>
    <row r="61" spans="1:10" ht="15" customHeight="1">
      <c r="A61" s="122"/>
      <c r="B61" s="67"/>
      <c r="C61" s="6"/>
      <c r="D61" s="6"/>
      <c r="E61" s="6"/>
      <c r="F61" s="6" t="str">
        <f t="shared" ref="F61" si="82">IF(B60="","",IF(G61="",IF(SUM(C$54:C$73)=0,"",IF(SUM(C61:E61)=0,999,IF(E61="",MAX(C61:D61),LARGE(C61:E61,2)))),998))</f>
        <v/>
      </c>
      <c r="G61" s="6"/>
      <c r="H61" s="67"/>
      <c r="J61" s="124"/>
    </row>
    <row r="62" spans="1:10" ht="15" customHeight="1">
      <c r="A62" s="122" t="str">
        <f>IF(Družstva!A62="","",Družstva!A62)</f>
        <v/>
      </c>
      <c r="B62" s="67" t="str">
        <f>IF(Družstva!B62="","",Družstva!B62)</f>
        <v/>
      </c>
      <c r="C62" s="6"/>
      <c r="D62" s="6"/>
      <c r="E62" s="6"/>
      <c r="F62" s="6" t="str">
        <f t="shared" ref="F62" si="83">IF(B62="","",IF(G62="",IF(SUM(C$54:C$73)=0,"",IF(SUM(C62:E62)=0,999,IF(E62="",MAX(C62:D62),LARGE(C62:E62,2)))),998))</f>
        <v/>
      </c>
      <c r="G62" s="6"/>
      <c r="H62" s="67" t="str">
        <f t="shared" ref="H62" si="84">IF(B62="","",IF(J62&gt;998,MAX(A$54:A$73),RANK(J62,J$54:J$73,1)))</f>
        <v/>
      </c>
      <c r="J62" s="124">
        <f t="shared" ref="J62" si="85">IF(B62="",10000,MIN(F62:F63))</f>
        <v>10000</v>
      </c>
    </row>
    <row r="63" spans="1:10" ht="15" customHeight="1">
      <c r="A63" s="122"/>
      <c r="B63" s="67"/>
      <c r="C63" s="6"/>
      <c r="D63" s="6"/>
      <c r="E63" s="6"/>
      <c r="F63" s="6" t="str">
        <f t="shared" ref="F63" si="86">IF(B62="","",IF(G63="",IF(SUM(C$54:C$73)=0,"",IF(SUM(C63:E63)=0,999,IF(E63="",MAX(C63:D63),LARGE(C63:E63,2)))),998))</f>
        <v/>
      </c>
      <c r="G63" s="6"/>
      <c r="H63" s="67"/>
      <c r="J63" s="124"/>
    </row>
    <row r="64" spans="1:10" ht="15" customHeight="1">
      <c r="A64" s="122" t="str">
        <f>IF(Družstva!A64="","",Družstva!A64)</f>
        <v/>
      </c>
      <c r="B64" s="67" t="str">
        <f>IF(Družstva!B64="","",Družstva!B64)</f>
        <v/>
      </c>
      <c r="C64" s="6"/>
      <c r="D64" s="6"/>
      <c r="E64" s="6"/>
      <c r="F64" s="6" t="str">
        <f t="shared" ref="F64" si="87">IF(B64="","",IF(G64="",IF(SUM(C$54:C$73)=0,"",IF(SUM(C64:E64)=0,999,IF(E64="",MAX(C64:D64),LARGE(C64:E64,2)))),998))</f>
        <v/>
      </c>
      <c r="G64" s="6"/>
      <c r="H64" s="67" t="str">
        <f t="shared" ref="H64" si="88">IF(B64="","",IF(J64&gt;998,MAX(A$54:A$73),RANK(J64,J$54:J$73,1)))</f>
        <v/>
      </c>
      <c r="J64" s="124">
        <f t="shared" ref="J64" si="89">IF(B64="",10000,MIN(F64:F65))</f>
        <v>10000</v>
      </c>
    </row>
    <row r="65" spans="1:10" ht="15" customHeight="1">
      <c r="A65" s="122"/>
      <c r="B65" s="67"/>
      <c r="C65" s="6"/>
      <c r="D65" s="6"/>
      <c r="E65" s="6"/>
      <c r="F65" s="6" t="str">
        <f t="shared" ref="F65" si="90">IF(B64="","",IF(G65="",IF(SUM(C$54:C$73)=0,"",IF(SUM(C65:E65)=0,999,IF(E65="",MAX(C65:D65),LARGE(C65:E65,2)))),998))</f>
        <v/>
      </c>
      <c r="G65" s="6"/>
      <c r="H65" s="67"/>
      <c r="J65" s="124"/>
    </row>
    <row r="66" spans="1:10" ht="15" customHeight="1">
      <c r="A66" s="122" t="str">
        <f>IF(Družstva!A66="","",Družstva!A66)</f>
        <v/>
      </c>
      <c r="B66" s="67" t="str">
        <f>IF(Družstva!B66="","",Družstva!B66)</f>
        <v/>
      </c>
      <c r="C66" s="6"/>
      <c r="D66" s="6"/>
      <c r="E66" s="6"/>
      <c r="F66" s="6" t="str">
        <f t="shared" ref="F66" si="91">IF(B66="","",IF(G66="",IF(SUM(C$54:C$73)=0,"",IF(SUM(C66:E66)=0,999,IF(E66="",MAX(C66:D66),LARGE(C66:E66,2)))),998))</f>
        <v/>
      </c>
      <c r="G66" s="6"/>
      <c r="H66" s="67" t="str">
        <f t="shared" ref="H66" si="92">IF(B66="","",IF(J66&gt;998,MAX(A$54:A$73),RANK(J66,J$54:J$73,1)))</f>
        <v/>
      </c>
      <c r="J66" s="124">
        <f t="shared" ref="J66" si="93">IF(B66="",10000,MIN(F66:F67))</f>
        <v>10000</v>
      </c>
    </row>
    <row r="67" spans="1:10" ht="15" customHeight="1">
      <c r="A67" s="122"/>
      <c r="B67" s="67"/>
      <c r="C67" s="6"/>
      <c r="D67" s="6"/>
      <c r="E67" s="6"/>
      <c r="F67" s="6" t="str">
        <f t="shared" ref="F67" si="94">IF(B66="","",IF(G67="",IF(SUM(C$54:C$73)=0,"",IF(SUM(C67:E67)=0,999,IF(E67="",MAX(C67:D67),LARGE(C67:E67,2)))),998))</f>
        <v/>
      </c>
      <c r="G67" s="6"/>
      <c r="H67" s="67"/>
      <c r="J67" s="124"/>
    </row>
    <row r="68" spans="1:10" ht="15" customHeight="1">
      <c r="A68" s="122" t="str">
        <f>IF(Družstva!A68="","",Družstva!A68)</f>
        <v/>
      </c>
      <c r="B68" s="67" t="str">
        <f>IF(Družstva!B68="","",Družstva!B68)</f>
        <v/>
      </c>
      <c r="C68" s="6"/>
      <c r="D68" s="6"/>
      <c r="E68" s="6"/>
      <c r="F68" s="6" t="str">
        <f t="shared" ref="F68" si="95">IF(B68="","",IF(G68="",IF(SUM(C$54:C$73)=0,"",IF(SUM(C68:E68)=0,999,IF(E68="",MAX(C68:D68),LARGE(C68:E68,2)))),998))</f>
        <v/>
      </c>
      <c r="G68" s="6"/>
      <c r="H68" s="67" t="str">
        <f t="shared" ref="H68" si="96">IF(B68="","",IF(J68&gt;998,MAX(A$54:A$73),RANK(J68,J$54:J$73,1)))</f>
        <v/>
      </c>
      <c r="J68" s="124">
        <f t="shared" ref="J68" si="97">IF(B68="",10000,MIN(F68:F69))</f>
        <v>10000</v>
      </c>
    </row>
    <row r="69" spans="1:10" ht="15" customHeight="1">
      <c r="A69" s="122"/>
      <c r="B69" s="67"/>
      <c r="C69" s="6"/>
      <c r="D69" s="6"/>
      <c r="E69" s="6"/>
      <c r="F69" s="6" t="str">
        <f t="shared" ref="F69" si="98">IF(B68="","",IF(G69="",IF(SUM(C$54:C$73)=0,"",IF(SUM(C69:E69)=0,999,IF(E69="",MAX(C69:D69),LARGE(C69:E69,2)))),998))</f>
        <v/>
      </c>
      <c r="G69" s="6"/>
      <c r="H69" s="67"/>
      <c r="J69" s="124"/>
    </row>
    <row r="70" spans="1:10" ht="15" customHeight="1">
      <c r="A70" s="122" t="str">
        <f>IF(Družstva!A70="","",Družstva!A70)</f>
        <v/>
      </c>
      <c r="B70" s="67" t="str">
        <f>IF(Družstva!B70="","",Družstva!B70)</f>
        <v/>
      </c>
      <c r="C70" s="6"/>
      <c r="D70" s="6"/>
      <c r="E70" s="6"/>
      <c r="F70" s="6" t="str">
        <f t="shared" ref="F70" si="99">IF(B70="","",IF(G70="",IF(SUM(C$54:C$73)=0,"",IF(SUM(C70:E70)=0,999,IF(E70="",MAX(C70:D70),LARGE(C70:E70,2)))),998))</f>
        <v/>
      </c>
      <c r="G70" s="6"/>
      <c r="H70" s="67" t="str">
        <f t="shared" ref="H70" si="100">IF(B70="","",IF(J70&gt;998,MAX(A$54:A$73),RANK(J70,J$54:J$73,1)))</f>
        <v/>
      </c>
      <c r="J70" s="124">
        <f t="shared" ref="J70" si="101">IF(B70="",10000,MIN(F70:F71))</f>
        <v>10000</v>
      </c>
    </row>
    <row r="71" spans="1:10" ht="15" customHeight="1">
      <c r="A71" s="122"/>
      <c r="B71" s="67"/>
      <c r="C71" s="6"/>
      <c r="D71" s="6"/>
      <c r="E71" s="6"/>
      <c r="F71" s="6" t="str">
        <f t="shared" ref="F71" si="102">IF(B70="","",IF(G71="",IF(SUM(C$54:C$73)=0,"",IF(SUM(C71:E71)=0,999,IF(E71="",MAX(C71:D71),LARGE(C71:E71,2)))),998))</f>
        <v/>
      </c>
      <c r="G71" s="6"/>
      <c r="H71" s="67"/>
      <c r="J71" s="124"/>
    </row>
    <row r="72" spans="1:10" ht="15" customHeight="1">
      <c r="A72" s="122" t="str">
        <f>IF(Družstva!A72="","",Družstva!A72)</f>
        <v/>
      </c>
      <c r="B72" s="67" t="str">
        <f>IF(Družstva!B72="","",Družstva!B72)</f>
        <v/>
      </c>
      <c r="C72" s="6"/>
      <c r="D72" s="6"/>
      <c r="E72" s="6"/>
      <c r="F72" s="6" t="str">
        <f t="shared" ref="F72" si="103">IF(B72="","",IF(G72="",IF(SUM(C$54:C$73)=0,"",IF(SUM(C72:E72)=0,999,IF(E72="",MAX(C72:D72),LARGE(C72:E72,2)))),998))</f>
        <v/>
      </c>
      <c r="G72" s="6"/>
      <c r="H72" s="67" t="str">
        <f t="shared" ref="H72" si="104">IF(B72="","",IF(J72&gt;998,MAX(A$54:A$73),RANK(J72,J$54:J$73,1)))</f>
        <v/>
      </c>
      <c r="J72" s="124">
        <f t="shared" ref="J72" si="105">IF(B72="",10000,MIN(F72:F73))</f>
        <v>10000</v>
      </c>
    </row>
    <row r="73" spans="1:10" ht="15" customHeight="1">
      <c r="A73" s="122"/>
      <c r="B73" s="67"/>
      <c r="C73" s="6"/>
      <c r="D73" s="6"/>
      <c r="E73" s="6"/>
      <c r="F73" s="6" t="str">
        <f t="shared" ref="F73" si="106">IF(B72="","",IF(G73="",IF(SUM(C$54:C$73)=0,"",IF(SUM(C73:E73)=0,999,IF(E73="",MAX(C73:D73),LARGE(C73:E73,2)))),998))</f>
        <v/>
      </c>
      <c r="G73" s="6"/>
      <c r="H73" s="67"/>
      <c r="J73" s="124"/>
    </row>
  </sheetData>
  <mergeCells count="141">
    <mergeCell ref="A70:A71"/>
    <mergeCell ref="B70:B71"/>
    <mergeCell ref="H70:H71"/>
    <mergeCell ref="J70:J71"/>
    <mergeCell ref="A72:A73"/>
    <mergeCell ref="B72:B73"/>
    <mergeCell ref="H72:H73"/>
    <mergeCell ref="J72:J73"/>
    <mergeCell ref="A66:A67"/>
    <mergeCell ref="B66:B67"/>
    <mergeCell ref="H66:H67"/>
    <mergeCell ref="J66:J67"/>
    <mergeCell ref="A68:A69"/>
    <mergeCell ref="B68:B69"/>
    <mergeCell ref="H68:H69"/>
    <mergeCell ref="J68:J69"/>
    <mergeCell ref="A62:A63"/>
    <mergeCell ref="B62:B63"/>
    <mergeCell ref="H62:H63"/>
    <mergeCell ref="J62:J63"/>
    <mergeCell ref="A64:A65"/>
    <mergeCell ref="B64:B65"/>
    <mergeCell ref="H64:H65"/>
    <mergeCell ref="J64:J65"/>
    <mergeCell ref="A58:A59"/>
    <mergeCell ref="B58:B59"/>
    <mergeCell ref="H58:H59"/>
    <mergeCell ref="J58:J59"/>
    <mergeCell ref="A60:A61"/>
    <mergeCell ref="B60:B61"/>
    <mergeCell ref="H60:H61"/>
    <mergeCell ref="J60:J61"/>
    <mergeCell ref="J54:J55"/>
    <mergeCell ref="A56:A57"/>
    <mergeCell ref="B56:B57"/>
    <mergeCell ref="H56:H57"/>
    <mergeCell ref="J56:J57"/>
    <mergeCell ref="G51:G53"/>
    <mergeCell ref="H51:H53"/>
    <mergeCell ref="A54:A55"/>
    <mergeCell ref="B54:B55"/>
    <mergeCell ref="H54:H55"/>
    <mergeCell ref="A51:A53"/>
    <mergeCell ref="C51:C53"/>
    <mergeCell ref="D51:D53"/>
    <mergeCell ref="E51:E53"/>
    <mergeCell ref="F51:F53"/>
    <mergeCell ref="A45:A46"/>
    <mergeCell ref="B45:B46"/>
    <mergeCell ref="H45:H46"/>
    <mergeCell ref="J45:J46"/>
    <mergeCell ref="A47:A48"/>
    <mergeCell ref="B47:B48"/>
    <mergeCell ref="H47:H48"/>
    <mergeCell ref="J47:J48"/>
    <mergeCell ref="A41:A42"/>
    <mergeCell ref="B41:B42"/>
    <mergeCell ref="H41:H42"/>
    <mergeCell ref="J41:J42"/>
    <mergeCell ref="A43:A44"/>
    <mergeCell ref="B43:B44"/>
    <mergeCell ref="H43:H44"/>
    <mergeCell ref="J43:J44"/>
    <mergeCell ref="A37:A38"/>
    <mergeCell ref="B37:B38"/>
    <mergeCell ref="H37:H38"/>
    <mergeCell ref="J37:J38"/>
    <mergeCell ref="A39:A40"/>
    <mergeCell ref="B39:B40"/>
    <mergeCell ref="H39:H40"/>
    <mergeCell ref="J39:J40"/>
    <mergeCell ref="A33:A34"/>
    <mergeCell ref="B33:B34"/>
    <mergeCell ref="H33:H34"/>
    <mergeCell ref="J33:J34"/>
    <mergeCell ref="A35:A36"/>
    <mergeCell ref="B35:B36"/>
    <mergeCell ref="H35:H36"/>
    <mergeCell ref="J35:J36"/>
    <mergeCell ref="J29:J30"/>
    <mergeCell ref="A31:A32"/>
    <mergeCell ref="B31:B32"/>
    <mergeCell ref="H31:H32"/>
    <mergeCell ref="J31:J32"/>
    <mergeCell ref="G26:G28"/>
    <mergeCell ref="H26:H28"/>
    <mergeCell ref="A29:A30"/>
    <mergeCell ref="B29:B30"/>
    <mergeCell ref="H29:H30"/>
    <mergeCell ref="A26:A28"/>
    <mergeCell ref="C26:C28"/>
    <mergeCell ref="D26:D28"/>
    <mergeCell ref="E26:E28"/>
    <mergeCell ref="F26:F28"/>
    <mergeCell ref="H1:H3"/>
    <mergeCell ref="A4:A5"/>
    <mergeCell ref="B4:B5"/>
    <mergeCell ref="H4:H5"/>
    <mergeCell ref="A1:A3"/>
    <mergeCell ref="C1:C3"/>
    <mergeCell ref="D1:D3"/>
    <mergeCell ref="E1:E3"/>
    <mergeCell ref="F1:F3"/>
    <mergeCell ref="G1:G3"/>
    <mergeCell ref="J4:J5"/>
    <mergeCell ref="A6:A7"/>
    <mergeCell ref="B6:B7"/>
    <mergeCell ref="H6:H7"/>
    <mergeCell ref="J6:J7"/>
    <mergeCell ref="A8:A9"/>
    <mergeCell ref="B8:B9"/>
    <mergeCell ref="H8:H9"/>
    <mergeCell ref="J8:J9"/>
    <mergeCell ref="A10:A11"/>
    <mergeCell ref="B10:B11"/>
    <mergeCell ref="H10:H11"/>
    <mergeCell ref="J10:J11"/>
    <mergeCell ref="A12:A13"/>
    <mergeCell ref="B12:B13"/>
    <mergeCell ref="H12:H13"/>
    <mergeCell ref="J12:J13"/>
    <mergeCell ref="A14:A15"/>
    <mergeCell ref="B14:B15"/>
    <mergeCell ref="H14:H15"/>
    <mergeCell ref="J14:J15"/>
    <mergeCell ref="A22:A23"/>
    <mergeCell ref="B22:B23"/>
    <mergeCell ref="H22:H23"/>
    <mergeCell ref="J22:J23"/>
    <mergeCell ref="A16:A17"/>
    <mergeCell ref="B16:B17"/>
    <mergeCell ref="H16:H17"/>
    <mergeCell ref="J16:J17"/>
    <mergeCell ref="A18:A19"/>
    <mergeCell ref="B18:B19"/>
    <mergeCell ref="H18:H19"/>
    <mergeCell ref="J18:J19"/>
    <mergeCell ref="A20:A21"/>
    <mergeCell ref="B20:B21"/>
    <mergeCell ref="H20:H21"/>
    <mergeCell ref="J20:J21"/>
  </mergeCells>
  <pageMargins left="0.70866141732283472" right="0.70866141732283472" top="0.78740157480314965" bottom="0.78740157480314965" header="0.31496062992125984" footer="0.31496062992125984"/>
  <pageSetup paperSize="9" scale="121" orientation="landscape" r:id="rId1"/>
  <rowBreaks count="2" manualBreakCount="2">
    <brk id="24" max="7" man="1"/>
    <brk id="4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N136"/>
  <sheetViews>
    <sheetView tabSelected="1" workbookViewId="0">
      <selection sqref="A1:L16"/>
    </sheetView>
  </sheetViews>
  <sheetFormatPr defaultRowHeight="15"/>
  <cols>
    <col min="1" max="1" width="7.28515625" customWidth="1"/>
    <col min="2" max="2" width="23" customWidth="1"/>
    <col min="3" max="3" width="7.85546875" customWidth="1"/>
    <col min="4" max="10" width="11.28515625" customWidth="1"/>
    <col min="13" max="13" width="14" customWidth="1"/>
  </cols>
  <sheetData>
    <row r="1" spans="1:14">
      <c r="A1" s="127" t="s">
        <v>0</v>
      </c>
      <c r="B1" s="7" t="s">
        <v>58</v>
      </c>
      <c r="C1" s="130" t="s">
        <v>21</v>
      </c>
      <c r="D1" s="133" t="s">
        <v>22</v>
      </c>
      <c r="E1" s="134"/>
      <c r="F1" s="134"/>
      <c r="G1" s="134"/>
      <c r="H1" s="134"/>
      <c r="I1" s="134"/>
      <c r="J1" s="135"/>
      <c r="K1" s="136" t="s">
        <v>23</v>
      </c>
      <c r="L1" s="138" t="s">
        <v>6</v>
      </c>
    </row>
    <row r="2" spans="1:14">
      <c r="A2" s="128"/>
      <c r="B2" s="140" t="s">
        <v>7</v>
      </c>
      <c r="C2" s="131"/>
      <c r="D2" s="8">
        <v>1</v>
      </c>
      <c r="E2" s="8">
        <v>2</v>
      </c>
      <c r="F2" s="8">
        <v>3</v>
      </c>
      <c r="G2" s="8">
        <v>4</v>
      </c>
      <c r="H2" s="8">
        <v>5</v>
      </c>
      <c r="I2" s="8">
        <v>6</v>
      </c>
      <c r="J2" s="27">
        <v>7</v>
      </c>
      <c r="K2" s="137"/>
      <c r="L2" s="139"/>
    </row>
    <row r="3" spans="1:14">
      <c r="A3" s="128"/>
      <c r="B3" s="141"/>
      <c r="C3" s="131"/>
      <c r="D3" s="9"/>
      <c r="E3" s="9"/>
      <c r="F3" s="9"/>
      <c r="G3" s="9"/>
      <c r="H3" s="9"/>
      <c r="I3" s="9"/>
      <c r="J3" s="30"/>
      <c r="K3" s="137"/>
      <c r="L3" s="139"/>
    </row>
    <row r="4" spans="1:14" ht="15.75" thickBot="1">
      <c r="A4" s="129"/>
      <c r="B4" s="142"/>
      <c r="C4" s="132"/>
      <c r="D4" s="31"/>
      <c r="E4" s="31"/>
      <c r="F4" s="31"/>
      <c r="G4" s="31"/>
      <c r="H4" s="31"/>
      <c r="I4" s="31"/>
      <c r="J4" s="28"/>
      <c r="K4" s="137"/>
      <c r="L4" s="139"/>
    </row>
    <row r="5" spans="1:14" ht="15" customHeight="1">
      <c r="A5" s="143">
        <f>IF(Družstva!A4="","",Družstva!A4)</f>
        <v>1</v>
      </c>
      <c r="B5" s="146" t="str">
        <f>IF(Družstva!B4="","",Družstva!B4)</f>
        <v>Tísek</v>
      </c>
      <c r="C5" s="37" t="s">
        <v>25</v>
      </c>
      <c r="D5" s="13"/>
      <c r="E5" s="13"/>
      <c r="F5" s="13"/>
      <c r="G5" s="13"/>
      <c r="H5" s="13"/>
      <c r="I5" s="13"/>
      <c r="J5" s="13"/>
      <c r="K5" s="158">
        <f>IF(B5="","",Výpočty!AE5)</f>
        <v>119.21</v>
      </c>
      <c r="L5" s="155">
        <f>IF(C5="","",Výpočty!AF5)</f>
        <v>2</v>
      </c>
    </row>
    <row r="6" spans="1:14" ht="31.5" customHeight="1">
      <c r="A6" s="144"/>
      <c r="B6" s="147"/>
      <c r="C6" s="35" t="s">
        <v>26</v>
      </c>
      <c r="D6" s="12" t="s">
        <v>72</v>
      </c>
      <c r="E6" s="12" t="s">
        <v>84</v>
      </c>
      <c r="F6" s="12" t="s">
        <v>73</v>
      </c>
      <c r="G6" s="12" t="s">
        <v>85</v>
      </c>
      <c r="H6" s="12" t="s">
        <v>75</v>
      </c>
      <c r="I6" s="12"/>
      <c r="J6" s="33"/>
      <c r="K6" s="159"/>
      <c r="L6" s="156"/>
    </row>
    <row r="7" spans="1:14" ht="15" customHeight="1">
      <c r="A7" s="144"/>
      <c r="B7" s="147"/>
      <c r="C7" s="24" t="s">
        <v>27</v>
      </c>
      <c r="D7" s="6">
        <v>23.13</v>
      </c>
      <c r="E7" s="6">
        <v>23.9</v>
      </c>
      <c r="F7" s="6">
        <v>21.79</v>
      </c>
      <c r="G7" s="6">
        <v>25.42</v>
      </c>
      <c r="H7" s="6">
        <v>28.13</v>
      </c>
      <c r="I7" s="6" t="str">
        <f>IF($B5="","",INDEX(Výpočty!$BE$5:$BE$600,MATCH('stovky družstva'!I6,Výpočty!$BC$5:$BC$600,0),1))</f>
        <v/>
      </c>
      <c r="J7" s="21" t="str">
        <f>IF($B5="","",INDEX(Výpočty!$BE$5:$BE$600,MATCH('stovky družstva'!J6,Výpočty!$BC$5:$BC$600,0),1))</f>
        <v/>
      </c>
      <c r="K7" s="159"/>
      <c r="L7" s="156"/>
    </row>
    <row r="8" spans="1:14" ht="15.75" customHeight="1" thickBot="1">
      <c r="A8" s="145"/>
      <c r="B8" s="148"/>
      <c r="C8" s="36" t="s">
        <v>28</v>
      </c>
      <c r="D8" s="10">
        <v>20.74</v>
      </c>
      <c r="E8" s="10">
        <v>23.13</v>
      </c>
      <c r="F8" s="10">
        <v>21.95</v>
      </c>
      <c r="G8" s="10">
        <v>26.15</v>
      </c>
      <c r="H8" s="10" t="s">
        <v>114</v>
      </c>
      <c r="I8" s="10" t="str">
        <f>IF($B5="","",INDEX(Výpočty!$BE$5:$BE$600,MATCH('stovky družstva'!I6,Výpočty!$BC$5:$BC$600,0)+1,1))</f>
        <v/>
      </c>
      <c r="J8" s="22" t="str">
        <f>IF($B5="","",INDEX(Výpočty!$BE$5:$BE$600,MATCH('stovky družstva'!J6,Výpočty!$BC$5:$BC$600,0)+1,1))</f>
        <v/>
      </c>
      <c r="K8" s="160"/>
      <c r="L8" s="157"/>
    </row>
    <row r="9" spans="1:14" ht="15" customHeight="1">
      <c r="A9" s="143">
        <f>IF(Družstva!A6="","",Družstva!A6)</f>
        <v>2</v>
      </c>
      <c r="B9" s="146" t="str">
        <f>IF(Družstva!B6="","",Družstva!B6)</f>
        <v>Hájov</v>
      </c>
      <c r="C9" s="34" t="s">
        <v>25</v>
      </c>
      <c r="D9" s="18"/>
      <c r="E9" s="18"/>
      <c r="F9" s="18"/>
      <c r="G9" s="18"/>
      <c r="H9" s="18"/>
      <c r="I9" s="18"/>
      <c r="J9" s="26"/>
      <c r="K9" s="158">
        <f>IF(B9="","",Výpočty!AE9)</f>
        <v>105.61</v>
      </c>
      <c r="L9" s="155">
        <f>IF(C9="","",Výpočty!AF9)</f>
        <v>1</v>
      </c>
    </row>
    <row r="10" spans="1:14" ht="29.25" customHeight="1">
      <c r="A10" s="144"/>
      <c r="B10" s="147"/>
      <c r="C10" s="35" t="s">
        <v>26</v>
      </c>
      <c r="D10" s="229" t="s">
        <v>89</v>
      </c>
      <c r="E10" s="12" t="s">
        <v>86</v>
      </c>
      <c r="F10" s="229" t="s">
        <v>76</v>
      </c>
      <c r="G10" s="229" t="s">
        <v>77</v>
      </c>
      <c r="H10" s="45" t="s">
        <v>88</v>
      </c>
      <c r="I10" s="54" t="s">
        <v>78</v>
      </c>
      <c r="J10" s="12" t="s">
        <v>87</v>
      </c>
      <c r="K10" s="159"/>
      <c r="L10" s="156"/>
      <c r="N10" s="12"/>
    </row>
    <row r="11" spans="1:14" ht="15" customHeight="1">
      <c r="A11" s="144"/>
      <c r="B11" s="147"/>
      <c r="C11" s="24" t="s">
        <v>27</v>
      </c>
      <c r="D11" s="6">
        <v>20.49</v>
      </c>
      <c r="E11" s="6">
        <v>26.67</v>
      </c>
      <c r="F11" s="224">
        <v>18.850000000000001</v>
      </c>
      <c r="G11" s="6">
        <v>20.93</v>
      </c>
      <c r="H11" s="6">
        <v>21.02</v>
      </c>
      <c r="I11" s="6" t="s">
        <v>114</v>
      </c>
      <c r="J11" s="21" t="str">
        <f>IF($B9="","",INDEX(Výpočty!$BE$5:$BE$600,MATCH('stovky družstva'!J10,Výpočty!$BC$5:$BC$600,0),1))</f>
        <v>N</v>
      </c>
      <c r="K11" s="159"/>
      <c r="L11" s="156"/>
    </row>
    <row r="12" spans="1:14" ht="15" customHeight="1" thickBot="1">
      <c r="A12" s="145"/>
      <c r="B12" s="148"/>
      <c r="C12" s="36" t="s">
        <v>28</v>
      </c>
      <c r="D12" s="230">
        <v>19.54</v>
      </c>
      <c r="E12" s="10" t="s">
        <v>114</v>
      </c>
      <c r="F12" s="10" t="s">
        <v>114</v>
      </c>
      <c r="G12" s="230">
        <v>19.53</v>
      </c>
      <c r="H12" s="10" t="s">
        <v>114</v>
      </c>
      <c r="I12" s="10" t="s">
        <v>114</v>
      </c>
      <c r="J12" s="22" t="str">
        <f>IF($B9="","",INDEX(Výpočty!$BE$5:$BE$600,MATCH('stovky družstva'!J10,Výpočty!$BC$5:$BC$600,0)+1,1))</f>
        <v>N</v>
      </c>
      <c r="K12" s="160"/>
      <c r="L12" s="157"/>
      <c r="N12" s="53"/>
    </row>
    <row r="13" spans="1:14" ht="15" customHeight="1">
      <c r="A13" s="149" t="str">
        <f>IF(Družstva!A8="","",Družstva!A8)</f>
        <v/>
      </c>
      <c r="B13" s="152" t="str">
        <f>IF(Družstva!B8="","",Družstva!B8)</f>
        <v/>
      </c>
      <c r="C13" s="37" t="s">
        <v>25</v>
      </c>
      <c r="D13" s="13" t="str">
        <f>IF($B13="","",D9+1)</f>
        <v/>
      </c>
      <c r="E13" s="13" t="str">
        <f t="shared" ref="E13:J13" si="0">IF($B13="","",E9+1)</f>
        <v/>
      </c>
      <c r="F13" s="13" t="str">
        <f t="shared" si="0"/>
        <v/>
      </c>
      <c r="G13" s="13" t="str">
        <f t="shared" si="0"/>
        <v/>
      </c>
      <c r="H13" s="13" t="str">
        <f t="shared" si="0"/>
        <v/>
      </c>
      <c r="I13" s="13" t="str">
        <f t="shared" si="0"/>
        <v/>
      </c>
      <c r="J13" s="32" t="str">
        <f t="shared" si="0"/>
        <v/>
      </c>
      <c r="K13" s="158" t="str">
        <f>IF(B13="","",Výpočty!AE13)</f>
        <v/>
      </c>
      <c r="L13" s="155" t="str">
        <f>IF(C13="","",Výpočty!AF13)</f>
        <v/>
      </c>
    </row>
    <row r="14" spans="1:14" ht="15" customHeight="1">
      <c r="A14" s="150"/>
      <c r="B14" s="153"/>
      <c r="C14" s="35" t="s">
        <v>26</v>
      </c>
      <c r="D14" s="12"/>
      <c r="E14" s="12"/>
      <c r="F14" s="12"/>
      <c r="G14" s="12"/>
      <c r="H14" s="12"/>
      <c r="I14" s="12"/>
      <c r="J14" s="33"/>
      <c r="K14" s="159"/>
      <c r="L14" s="156"/>
    </row>
    <row r="15" spans="1:14" ht="15" customHeight="1">
      <c r="A15" s="150"/>
      <c r="B15" s="153"/>
      <c r="C15" s="24" t="s">
        <v>27</v>
      </c>
      <c r="D15" s="6" t="str">
        <f>IF($B13="","",INDEX(Výpočty!$BE$5:$BE$600,MATCH('stovky družstva'!D14,Výpočty!$BC$5:$BC$600,0),1))</f>
        <v/>
      </c>
      <c r="E15" s="6" t="str">
        <f>IF($B13="","",INDEX(Výpočty!$BE$5:$BE$600,MATCH('stovky družstva'!E14,Výpočty!$BC$5:$BC$600,0),1))</f>
        <v/>
      </c>
      <c r="F15" s="6" t="str">
        <f>IF($B13="","",INDEX(Výpočty!$BE$5:$BE$600,MATCH('stovky družstva'!F14,Výpočty!$BC$5:$BC$600,0),1))</f>
        <v/>
      </c>
      <c r="G15" s="6" t="str">
        <f>IF($B13="","",INDEX(Výpočty!$BE$5:$BE$600,MATCH('stovky družstva'!G14,Výpočty!$BC$5:$BC$600,0),1))</f>
        <v/>
      </c>
      <c r="H15" s="6" t="str">
        <f>IF($B13="","",INDEX(Výpočty!$BE$5:$BE$600,MATCH('stovky družstva'!H14,Výpočty!$BC$5:$BC$600,0),1))</f>
        <v/>
      </c>
      <c r="I15" s="6" t="str">
        <f>IF($B13="","",INDEX(Výpočty!$BE$5:$BE$600,MATCH('stovky družstva'!I14,Výpočty!$BC$5:$BC$600,0),1))</f>
        <v/>
      </c>
      <c r="J15" s="21" t="str">
        <f>IF($B13="","",INDEX(Výpočty!$BE$5:$BE$600,MATCH('stovky družstva'!J14,Výpočty!$BC$5:$BC$600,0),1))</f>
        <v/>
      </c>
      <c r="K15" s="159"/>
      <c r="L15" s="156"/>
    </row>
    <row r="16" spans="1:14" ht="15" customHeight="1" thickBot="1">
      <c r="A16" s="151"/>
      <c r="B16" s="154"/>
      <c r="C16" s="36" t="s">
        <v>28</v>
      </c>
      <c r="D16" s="10" t="str">
        <f>IF($B13="","",INDEX(Výpočty!$BE$5:$BE$600,MATCH('stovky družstva'!D14,Výpočty!$BC$5:$BC$600,0)+1,1))</f>
        <v/>
      </c>
      <c r="E16" s="10" t="str">
        <f>IF($B13="","",INDEX(Výpočty!$BE$5:$BE$600,MATCH('stovky družstva'!E14,Výpočty!$BC$5:$BC$600,0)+1,1))</f>
        <v/>
      </c>
      <c r="F16" s="10" t="str">
        <f>IF($B13="","",INDEX(Výpočty!$BE$5:$BE$600,MATCH('stovky družstva'!F14,Výpočty!$BC$5:$BC$600,0)+1,1))</f>
        <v/>
      </c>
      <c r="G16" s="10" t="str">
        <f>IF($B13="","",INDEX(Výpočty!$BE$5:$BE$600,MATCH('stovky družstva'!G14,Výpočty!$BC$5:$BC$600,0)+1,1))</f>
        <v/>
      </c>
      <c r="H16" s="10" t="str">
        <f>IF($B13="","",INDEX(Výpočty!$BE$5:$BE$600,MATCH('stovky družstva'!H14,Výpočty!$BC$5:$BC$600,0)+1,1))</f>
        <v/>
      </c>
      <c r="I16" s="10" t="str">
        <f>IF($B13="","",INDEX(Výpočty!$BE$5:$BE$600,MATCH('stovky družstva'!I14,Výpočty!$BC$5:$BC$600,0)+1,1))</f>
        <v/>
      </c>
      <c r="J16" s="22" t="str">
        <f>IF($B13="","",INDEX(Výpočty!$BE$5:$BE$600,MATCH('stovky družstva'!J14,Výpočty!$BC$5:$BC$600,0)+1,1))</f>
        <v/>
      </c>
      <c r="K16" s="160"/>
      <c r="L16" s="157"/>
    </row>
    <row r="17" spans="1:12">
      <c r="A17" s="149" t="str">
        <f>IF(Družstva!A10="","",Družstva!A10)</f>
        <v/>
      </c>
      <c r="B17" s="152"/>
      <c r="C17" s="37" t="s">
        <v>25</v>
      </c>
      <c r="D17" s="13" t="str">
        <f>IF($B17="","",D13+1)</f>
        <v/>
      </c>
      <c r="E17" s="13" t="str">
        <f t="shared" ref="E17:J17" si="1">IF($B17="","",E13+1)</f>
        <v/>
      </c>
      <c r="F17" s="13" t="str">
        <f t="shared" si="1"/>
        <v/>
      </c>
      <c r="G17" s="13" t="str">
        <f t="shared" si="1"/>
        <v/>
      </c>
      <c r="H17" s="13" t="str">
        <f t="shared" si="1"/>
        <v/>
      </c>
      <c r="I17" s="13" t="str">
        <f t="shared" si="1"/>
        <v/>
      </c>
      <c r="J17" s="32" t="str">
        <f t="shared" si="1"/>
        <v/>
      </c>
      <c r="K17" s="158" t="str">
        <f>IF(B17="","",Výpočty!AE17)</f>
        <v/>
      </c>
      <c r="L17" s="155" t="str">
        <f>IF(C17="","",Výpočty!AF17)</f>
        <v/>
      </c>
    </row>
    <row r="18" spans="1:12">
      <c r="A18" s="150"/>
      <c r="B18" s="153"/>
      <c r="C18" s="35" t="s">
        <v>26</v>
      </c>
      <c r="D18" s="12"/>
      <c r="E18" s="12"/>
      <c r="F18" s="12"/>
      <c r="G18" s="12"/>
      <c r="H18" s="12"/>
      <c r="I18" s="12"/>
      <c r="J18" s="33"/>
      <c r="K18" s="159"/>
      <c r="L18" s="156"/>
    </row>
    <row r="19" spans="1:12">
      <c r="A19" s="150"/>
      <c r="B19" s="153"/>
      <c r="C19" s="24" t="s">
        <v>27</v>
      </c>
      <c r="D19" s="6" t="str">
        <f>IF($B17="","",INDEX(Výpočty!$BE$5:$BE$600,MATCH('stovky družstva'!D18,Výpočty!$BC$5:$BC$600,0),1))</f>
        <v/>
      </c>
      <c r="E19" s="6" t="str">
        <f>IF($B17="","",INDEX(Výpočty!$BE$5:$BE$600,MATCH('stovky družstva'!E18,Výpočty!$BC$5:$BC$600,0),1))</f>
        <v/>
      </c>
      <c r="F19" s="6" t="str">
        <f>IF($B17="","",INDEX(Výpočty!$BE$5:$BE$600,MATCH('stovky družstva'!F18,Výpočty!$BC$5:$BC$600,0),1))</f>
        <v/>
      </c>
      <c r="G19" s="6" t="str">
        <f>IF($B17="","",INDEX(Výpočty!$BE$5:$BE$600,MATCH('stovky družstva'!G18,Výpočty!$BC$5:$BC$600,0),1))</f>
        <v/>
      </c>
      <c r="H19" s="6" t="str">
        <f>IF($B17="","",INDEX(Výpočty!$BE$5:$BE$600,MATCH('stovky družstva'!H18,Výpočty!$BC$5:$BC$600,0),1))</f>
        <v/>
      </c>
      <c r="I19" s="6" t="str">
        <f>IF($B17="","",INDEX(Výpočty!$BE$5:$BE$600,MATCH('stovky družstva'!I18,Výpočty!$BC$5:$BC$600,0),1))</f>
        <v/>
      </c>
      <c r="J19" s="21" t="str">
        <f>IF($B17="","",INDEX(Výpočty!$BE$5:$BE$600,MATCH('stovky družstva'!J18,Výpočty!$BC$5:$BC$600,0),1))</f>
        <v/>
      </c>
      <c r="K19" s="159"/>
      <c r="L19" s="156"/>
    </row>
    <row r="20" spans="1:12" ht="15.75" thickBot="1">
      <c r="A20" s="151"/>
      <c r="B20" s="154"/>
      <c r="C20" s="36" t="s">
        <v>28</v>
      </c>
      <c r="D20" s="10" t="str">
        <f>IF($B17="","",INDEX(Výpočty!$BE$5:$BE$600,MATCH('stovky družstva'!D18,Výpočty!$BC$5:$BC$600,0)+1,1))</f>
        <v/>
      </c>
      <c r="E20" s="10" t="str">
        <f>IF($B17="","",INDEX(Výpočty!$BE$5:$BE$600,MATCH('stovky družstva'!E18,Výpočty!$BC$5:$BC$600,0)+1,1))</f>
        <v/>
      </c>
      <c r="F20" s="10" t="str">
        <f>IF($B17="","",INDEX(Výpočty!$BE$5:$BE$600,MATCH('stovky družstva'!F18,Výpočty!$BC$5:$BC$600,0)+1,1))</f>
        <v/>
      </c>
      <c r="G20" s="10" t="str">
        <f>IF($B17="","",INDEX(Výpočty!$BE$5:$BE$600,MATCH('stovky družstva'!G18,Výpočty!$BC$5:$BC$600,0)+1,1))</f>
        <v/>
      </c>
      <c r="H20" s="10" t="str">
        <f>IF($B17="","",INDEX(Výpočty!$BE$5:$BE$600,MATCH('stovky družstva'!H18,Výpočty!$BC$5:$BC$600,0)+1,1))</f>
        <v/>
      </c>
      <c r="I20" s="10" t="str">
        <f>IF($B17="","",INDEX(Výpočty!$BE$5:$BE$600,MATCH('stovky družstva'!I18,Výpočty!$BC$5:$BC$600,0)+1,1))</f>
        <v/>
      </c>
      <c r="J20" s="22" t="str">
        <f>IF($B17="","",INDEX(Výpočty!$BE$5:$BE$600,MATCH('stovky družstva'!J18,Výpočty!$BC$5:$BC$600,0)+1,1))</f>
        <v/>
      </c>
      <c r="K20" s="160"/>
      <c r="L20" s="157"/>
    </row>
    <row r="21" spans="1:12" ht="15" customHeight="1">
      <c r="A21" s="149" t="str">
        <f>IF(Družstva!A12="","",Družstva!A12)</f>
        <v/>
      </c>
      <c r="B21" s="152"/>
      <c r="C21" s="37" t="s">
        <v>25</v>
      </c>
      <c r="D21" s="13" t="str">
        <f>IF($B21="","",D17+1)</f>
        <v/>
      </c>
      <c r="E21" s="13" t="str">
        <f t="shared" ref="E21:J21" si="2">IF($B21="","",E17+1)</f>
        <v/>
      </c>
      <c r="F21" s="13" t="str">
        <f t="shared" si="2"/>
        <v/>
      </c>
      <c r="G21" s="13" t="str">
        <f t="shared" si="2"/>
        <v/>
      </c>
      <c r="H21" s="13" t="str">
        <f t="shared" si="2"/>
        <v/>
      </c>
      <c r="I21" s="13" t="str">
        <f t="shared" si="2"/>
        <v/>
      </c>
      <c r="J21" s="32" t="str">
        <f t="shared" si="2"/>
        <v/>
      </c>
      <c r="K21" s="158" t="str">
        <f>IF(B21="","",Výpočty!AE21)</f>
        <v/>
      </c>
      <c r="L21" s="155" t="str">
        <f>IF(C21="","",Výpočty!AF21)</f>
        <v/>
      </c>
    </row>
    <row r="22" spans="1:12" ht="15" customHeight="1">
      <c r="A22" s="150"/>
      <c r="B22" s="153"/>
      <c r="C22" s="35" t="s">
        <v>26</v>
      </c>
      <c r="D22" s="12"/>
      <c r="E22" s="12"/>
      <c r="F22" s="12"/>
      <c r="G22" s="12"/>
      <c r="H22" s="12"/>
      <c r="I22" s="12"/>
      <c r="J22" s="33"/>
      <c r="K22" s="159"/>
      <c r="L22" s="156"/>
    </row>
    <row r="23" spans="1:12" ht="15" customHeight="1">
      <c r="A23" s="150"/>
      <c r="B23" s="153"/>
      <c r="C23" s="24" t="s">
        <v>27</v>
      </c>
      <c r="D23" s="6" t="str">
        <f>IF($B21="","",INDEX(Výpočty!$BE$5:$BE$600,MATCH('stovky družstva'!D22,Výpočty!$BC$5:$BC$600,0),1))</f>
        <v/>
      </c>
      <c r="E23" s="6" t="str">
        <f>IF($B21="","",INDEX(Výpočty!$BE$5:$BE$600,MATCH('stovky družstva'!E22,Výpočty!$BC$5:$BC$600,0),1))</f>
        <v/>
      </c>
      <c r="F23" s="6" t="str">
        <f>IF($B21="","",INDEX(Výpočty!$BE$5:$BE$600,MATCH('stovky družstva'!F22,Výpočty!$BC$5:$BC$600,0),1))</f>
        <v/>
      </c>
      <c r="G23" s="6" t="str">
        <f>IF($B21="","",INDEX(Výpočty!$BE$5:$BE$600,MATCH('stovky družstva'!G22,Výpočty!$BC$5:$BC$600,0),1))</f>
        <v/>
      </c>
      <c r="H23" s="6" t="str">
        <f>IF($B21="","",INDEX(Výpočty!$BE$5:$BE$600,MATCH('stovky družstva'!H22,Výpočty!$BC$5:$BC$600,0),1))</f>
        <v/>
      </c>
      <c r="I23" s="6" t="str">
        <f>IF($B21="","",INDEX(Výpočty!$BE$5:$BE$600,MATCH('stovky družstva'!I22,Výpočty!$BC$5:$BC$600,0),1))</f>
        <v/>
      </c>
      <c r="J23" s="21" t="str">
        <f>IF($B21="","",INDEX(Výpočty!$BE$5:$BE$600,MATCH('stovky družstva'!J22,Výpočty!$BC$5:$BC$600,0),1))</f>
        <v/>
      </c>
      <c r="K23" s="159"/>
      <c r="L23" s="156"/>
    </row>
    <row r="24" spans="1:12" ht="15" customHeight="1" thickBot="1">
      <c r="A24" s="151"/>
      <c r="B24" s="154"/>
      <c r="C24" s="36" t="s">
        <v>28</v>
      </c>
      <c r="D24" s="10" t="str">
        <f>IF($B21="","",INDEX(Výpočty!$BE$5:$BE$600,MATCH('stovky družstva'!D22,Výpočty!$BC$5:$BC$600,0)+1,1))</f>
        <v/>
      </c>
      <c r="E24" s="10" t="str">
        <f>IF($B21="","",INDEX(Výpočty!$BE$5:$BE$600,MATCH('stovky družstva'!E22,Výpočty!$BC$5:$BC$600,0)+1,1))</f>
        <v/>
      </c>
      <c r="F24" s="10" t="str">
        <f>IF($B21="","",INDEX(Výpočty!$BE$5:$BE$600,MATCH('stovky družstva'!F22,Výpočty!$BC$5:$BC$600,0)+1,1))</f>
        <v/>
      </c>
      <c r="G24" s="10" t="str">
        <f>IF($B21="","",INDEX(Výpočty!$BE$5:$BE$600,MATCH('stovky družstva'!G22,Výpočty!$BC$5:$BC$600,0)+1,1))</f>
        <v/>
      </c>
      <c r="H24" s="10" t="str">
        <f>IF($B21="","",INDEX(Výpočty!$BE$5:$BE$600,MATCH('stovky družstva'!H22,Výpočty!$BC$5:$BC$600,0)+1,1))</f>
        <v/>
      </c>
      <c r="I24" s="10" t="str">
        <f>IF($B21="","",INDEX(Výpočty!$BE$5:$BE$600,MATCH('stovky družstva'!I22,Výpočty!$BC$5:$BC$600,0)+1,1))</f>
        <v/>
      </c>
      <c r="J24" s="22" t="str">
        <f>IF($B21="","",INDEX(Výpočty!$BE$5:$BE$600,MATCH('stovky družstva'!J22,Výpočty!$BC$5:$BC$600,0)+1,1))</f>
        <v/>
      </c>
      <c r="K24" s="160"/>
      <c r="L24" s="157"/>
    </row>
    <row r="25" spans="1:12">
      <c r="A25" s="149" t="str">
        <f>IF(Družstva!A14="","",Družstva!A14)</f>
        <v/>
      </c>
      <c r="B25" s="152"/>
      <c r="C25" s="37" t="s">
        <v>25</v>
      </c>
      <c r="D25" s="13" t="str">
        <f>IF($B25="","",D21+1)</f>
        <v/>
      </c>
      <c r="E25" s="13" t="str">
        <f t="shared" ref="E25:J25" si="3">IF($B25="","",E21+1)</f>
        <v/>
      </c>
      <c r="F25" s="13" t="str">
        <f t="shared" si="3"/>
        <v/>
      </c>
      <c r="G25" s="13" t="str">
        <f t="shared" si="3"/>
        <v/>
      </c>
      <c r="H25" s="13" t="str">
        <f t="shared" si="3"/>
        <v/>
      </c>
      <c r="I25" s="13" t="str">
        <f t="shared" si="3"/>
        <v/>
      </c>
      <c r="J25" s="32" t="str">
        <f t="shared" si="3"/>
        <v/>
      </c>
      <c r="K25" s="158" t="str">
        <f>IF(B25="","",Výpočty!AE25)</f>
        <v/>
      </c>
      <c r="L25" s="155" t="str">
        <f>IF(C25="","",Výpočty!AF25)</f>
        <v/>
      </c>
    </row>
    <row r="26" spans="1:12">
      <c r="A26" s="150"/>
      <c r="B26" s="153"/>
      <c r="C26" s="35" t="s">
        <v>26</v>
      </c>
      <c r="D26" s="12"/>
      <c r="E26" s="12"/>
      <c r="F26" s="12"/>
      <c r="G26" s="12"/>
      <c r="H26" s="12"/>
      <c r="I26" s="12"/>
      <c r="J26" s="33"/>
      <c r="K26" s="159"/>
      <c r="L26" s="156"/>
    </row>
    <row r="27" spans="1:12">
      <c r="A27" s="150"/>
      <c r="B27" s="153"/>
      <c r="C27" s="24" t="s">
        <v>27</v>
      </c>
      <c r="D27" s="6" t="str">
        <f>IF($B25="","",INDEX(Výpočty!$BE$5:$BE$600,MATCH('stovky družstva'!D26,Výpočty!$BC$5:$BC$600,0),1))</f>
        <v/>
      </c>
      <c r="E27" s="6" t="str">
        <f>IF($B25="","",INDEX(Výpočty!$BE$5:$BE$600,MATCH('stovky družstva'!E26,Výpočty!$BC$5:$BC$600,0),1))</f>
        <v/>
      </c>
      <c r="F27" s="6" t="str">
        <f>IF($B25="","",INDEX(Výpočty!$BE$5:$BE$600,MATCH('stovky družstva'!F26,Výpočty!$BC$5:$BC$600,0),1))</f>
        <v/>
      </c>
      <c r="G27" s="6" t="str">
        <f>IF($B25="","",INDEX(Výpočty!$BE$5:$BE$600,MATCH('stovky družstva'!G26,Výpočty!$BC$5:$BC$600,0),1))</f>
        <v/>
      </c>
      <c r="H27" s="6" t="str">
        <f>IF($B25="","",INDEX(Výpočty!$BE$5:$BE$600,MATCH('stovky družstva'!H26,Výpočty!$BC$5:$BC$600,0),1))</f>
        <v/>
      </c>
      <c r="I27" s="6" t="str">
        <f>IF($B25="","",INDEX(Výpočty!$BE$5:$BE$600,MATCH('stovky družstva'!I26,Výpočty!$BC$5:$BC$600,0),1))</f>
        <v/>
      </c>
      <c r="J27" s="21" t="str">
        <f>IF($B25="","",INDEX(Výpočty!$BE$5:$BE$600,MATCH('stovky družstva'!J26,Výpočty!$BC$5:$BC$600,0),1))</f>
        <v/>
      </c>
      <c r="K27" s="159"/>
      <c r="L27" s="156"/>
    </row>
    <row r="28" spans="1:12" ht="15.75" thickBot="1">
      <c r="A28" s="151"/>
      <c r="B28" s="154"/>
      <c r="C28" s="36" t="s">
        <v>28</v>
      </c>
      <c r="D28" s="10" t="str">
        <f>IF($B25="","",INDEX(Výpočty!$BE$5:$BE$600,MATCH('stovky družstva'!D26,Výpočty!$BC$5:$BC$600,0)+1,1))</f>
        <v/>
      </c>
      <c r="E28" s="10" t="str">
        <f>IF($B25="","",INDEX(Výpočty!$BE$5:$BE$600,MATCH('stovky družstva'!E26,Výpočty!$BC$5:$BC$600,0)+1,1))</f>
        <v/>
      </c>
      <c r="F28" s="10" t="str">
        <f>IF($B25="","",INDEX(Výpočty!$BE$5:$BE$600,MATCH('stovky družstva'!F26,Výpočty!$BC$5:$BC$600,0)+1,1))</f>
        <v/>
      </c>
      <c r="G28" s="10" t="str">
        <f>IF($B25="","",INDEX(Výpočty!$BE$5:$BE$600,MATCH('stovky družstva'!G26,Výpočty!$BC$5:$BC$600,0)+1,1))</f>
        <v/>
      </c>
      <c r="H28" s="10" t="str">
        <f>IF($B25="","",INDEX(Výpočty!$BE$5:$BE$600,MATCH('stovky družstva'!H26,Výpočty!$BC$5:$BC$600,0)+1,1))</f>
        <v/>
      </c>
      <c r="I28" s="10" t="str">
        <f>IF($B25="","",INDEX(Výpočty!$BE$5:$BE$600,MATCH('stovky družstva'!I26,Výpočty!$BC$5:$BC$600,0)+1,1))</f>
        <v/>
      </c>
      <c r="J28" s="22" t="str">
        <f>IF($B25="","",INDEX(Výpočty!$BE$5:$BE$600,MATCH('stovky družstva'!J26,Výpočty!$BC$5:$BC$600,0)+1,1))</f>
        <v/>
      </c>
      <c r="K28" s="160"/>
      <c r="L28" s="157"/>
    </row>
    <row r="29" spans="1:12">
      <c r="A29" s="149" t="str">
        <f>IF(Družstva!A16="","",Družstva!A16)</f>
        <v/>
      </c>
      <c r="B29" s="152"/>
      <c r="C29" s="37" t="s">
        <v>25</v>
      </c>
      <c r="D29" s="13" t="str">
        <f>IF($B29="","",D25+1)</f>
        <v/>
      </c>
      <c r="E29" s="13" t="str">
        <f t="shared" ref="E29:J29" si="4">IF($B29="","",E25+1)</f>
        <v/>
      </c>
      <c r="F29" s="13" t="str">
        <f t="shared" si="4"/>
        <v/>
      </c>
      <c r="G29" s="13" t="str">
        <f t="shared" si="4"/>
        <v/>
      </c>
      <c r="H29" s="13" t="str">
        <f t="shared" si="4"/>
        <v/>
      </c>
      <c r="I29" s="13" t="str">
        <f t="shared" si="4"/>
        <v/>
      </c>
      <c r="J29" s="32" t="str">
        <f t="shared" si="4"/>
        <v/>
      </c>
      <c r="K29" s="158" t="str">
        <f>IF(B29="","",Výpočty!AE29)</f>
        <v/>
      </c>
      <c r="L29" s="155" t="str">
        <f>IF(C29="","",Výpočty!AF29)</f>
        <v/>
      </c>
    </row>
    <row r="30" spans="1:12">
      <c r="A30" s="150"/>
      <c r="B30" s="153"/>
      <c r="C30" s="35" t="s">
        <v>26</v>
      </c>
      <c r="D30" s="12"/>
      <c r="E30" s="12"/>
      <c r="F30" s="12"/>
      <c r="G30" s="12"/>
      <c r="H30" s="12"/>
      <c r="I30" s="12"/>
      <c r="J30" s="33"/>
      <c r="K30" s="159"/>
      <c r="L30" s="156"/>
    </row>
    <row r="31" spans="1:12">
      <c r="A31" s="150"/>
      <c r="B31" s="153"/>
      <c r="C31" s="24" t="s">
        <v>27</v>
      </c>
      <c r="D31" s="6" t="str">
        <f>IF($B29="","",INDEX(Výpočty!$BE$5:$BE$600,MATCH('stovky družstva'!D30,Výpočty!$BC$5:$BC$600,0),1))</f>
        <v/>
      </c>
      <c r="E31" s="6" t="str">
        <f>IF($B29="","",INDEX(Výpočty!$BE$5:$BE$600,MATCH('stovky družstva'!E30,Výpočty!$BC$5:$BC$600,0),1))</f>
        <v/>
      </c>
      <c r="F31" s="6" t="str">
        <f>IF($B29="","",INDEX(Výpočty!$BE$5:$BE$600,MATCH('stovky družstva'!F30,Výpočty!$BC$5:$BC$600,0),1))</f>
        <v/>
      </c>
      <c r="G31" s="6" t="str">
        <f>IF($B29="","",INDEX(Výpočty!$BE$5:$BE$600,MATCH('stovky družstva'!G30,Výpočty!$BC$5:$BC$600,0),1))</f>
        <v/>
      </c>
      <c r="H31" s="6" t="str">
        <f>IF($B29="","",INDEX(Výpočty!$BE$5:$BE$600,MATCH('stovky družstva'!H30,Výpočty!$BC$5:$BC$600,0),1))</f>
        <v/>
      </c>
      <c r="I31" s="6" t="str">
        <f>IF($B29="","",INDEX(Výpočty!$BE$5:$BE$600,MATCH('stovky družstva'!I30,Výpočty!$BC$5:$BC$600,0),1))</f>
        <v/>
      </c>
      <c r="J31" s="21" t="str">
        <f>IF($B29="","",INDEX(Výpočty!$BE$5:$BE$600,MATCH('stovky družstva'!J30,Výpočty!$BC$5:$BC$600,0),1))</f>
        <v/>
      </c>
      <c r="K31" s="159"/>
      <c r="L31" s="156"/>
    </row>
    <row r="32" spans="1:12" ht="15.75" thickBot="1">
      <c r="A32" s="151"/>
      <c r="B32" s="154"/>
      <c r="C32" s="36" t="s">
        <v>28</v>
      </c>
      <c r="D32" s="10" t="str">
        <f>IF($B29="","",INDEX(Výpočty!$BE$5:$BE$600,MATCH('stovky družstva'!D30,Výpočty!$BC$5:$BC$600,0)+1,1))</f>
        <v/>
      </c>
      <c r="E32" s="10" t="str">
        <f>IF($B29="","",INDEX(Výpočty!$BE$5:$BE$600,MATCH('stovky družstva'!E30,Výpočty!$BC$5:$BC$600,0)+1,1))</f>
        <v/>
      </c>
      <c r="F32" s="10" t="str">
        <f>IF($B29="","",INDEX(Výpočty!$BE$5:$BE$600,MATCH('stovky družstva'!F30,Výpočty!$BC$5:$BC$600,0)+1,1))</f>
        <v/>
      </c>
      <c r="G32" s="10" t="str">
        <f>IF($B29="","",INDEX(Výpočty!$BE$5:$BE$600,MATCH('stovky družstva'!G30,Výpočty!$BC$5:$BC$600,0)+1,1))</f>
        <v/>
      </c>
      <c r="H32" s="10" t="str">
        <f>IF($B29="","",INDEX(Výpočty!$BE$5:$BE$600,MATCH('stovky družstva'!H30,Výpočty!$BC$5:$BC$600,0)+1,1))</f>
        <v/>
      </c>
      <c r="I32" s="10" t="str">
        <f>IF($B29="","",INDEX(Výpočty!$BE$5:$BE$600,MATCH('stovky družstva'!I30,Výpočty!$BC$5:$BC$600,0)+1,1))</f>
        <v/>
      </c>
      <c r="J32" s="22" t="str">
        <f>IF($B29="","",INDEX(Výpočty!$BE$5:$BE$600,MATCH('stovky družstva'!J30,Výpočty!$BC$5:$BC$600,0)+1,1))</f>
        <v/>
      </c>
      <c r="K32" s="160"/>
      <c r="L32" s="157"/>
    </row>
    <row r="33" spans="1:12">
      <c r="A33" s="149" t="str">
        <f>IF(Družstva!A18="","",Družstva!A18)</f>
        <v/>
      </c>
      <c r="B33" s="152"/>
      <c r="C33" s="37" t="s">
        <v>25</v>
      </c>
      <c r="D33" s="13" t="str">
        <f>IF($B33="","",D29+1)</f>
        <v/>
      </c>
      <c r="E33" s="13" t="str">
        <f t="shared" ref="E33:J33" si="5">IF($B33="","",E29+1)</f>
        <v/>
      </c>
      <c r="F33" s="13" t="str">
        <f t="shared" si="5"/>
        <v/>
      </c>
      <c r="G33" s="13" t="str">
        <f t="shared" si="5"/>
        <v/>
      </c>
      <c r="H33" s="13" t="str">
        <f t="shared" si="5"/>
        <v/>
      </c>
      <c r="I33" s="13" t="str">
        <f t="shared" si="5"/>
        <v/>
      </c>
      <c r="J33" s="32" t="str">
        <f t="shared" si="5"/>
        <v/>
      </c>
      <c r="K33" s="158" t="str">
        <f>IF(B33="","",Výpočty!AE33)</f>
        <v/>
      </c>
      <c r="L33" s="155" t="str">
        <f>IF(C33="","",Výpočty!AF33)</f>
        <v/>
      </c>
    </row>
    <row r="34" spans="1:12">
      <c r="A34" s="150"/>
      <c r="B34" s="153"/>
      <c r="C34" s="35" t="s">
        <v>26</v>
      </c>
      <c r="D34" s="12"/>
      <c r="E34" s="12"/>
      <c r="F34" s="12"/>
      <c r="G34" s="12"/>
      <c r="H34" s="12"/>
      <c r="I34" s="12"/>
      <c r="J34" s="33"/>
      <c r="K34" s="159"/>
      <c r="L34" s="156"/>
    </row>
    <row r="35" spans="1:12">
      <c r="A35" s="150"/>
      <c r="B35" s="153"/>
      <c r="C35" s="24" t="s">
        <v>27</v>
      </c>
      <c r="D35" s="6" t="str">
        <f>IF($B33="","",INDEX(Výpočty!$BE$5:$BE$600,MATCH('stovky družstva'!D34,Výpočty!$BC$5:$BC$600,0),1))</f>
        <v/>
      </c>
      <c r="E35" s="6" t="str">
        <f>IF($B33="","",INDEX(Výpočty!$BE$5:$BE$600,MATCH('stovky družstva'!E34,Výpočty!$BC$5:$BC$600,0),1))</f>
        <v/>
      </c>
      <c r="F35" s="6" t="str">
        <f>IF($B33="","",INDEX(Výpočty!$BE$5:$BE$600,MATCH('stovky družstva'!F34,Výpočty!$BC$5:$BC$600,0),1))</f>
        <v/>
      </c>
      <c r="G35" s="6" t="str">
        <f>IF($B33="","",INDEX(Výpočty!$BE$5:$BE$600,MATCH('stovky družstva'!G34,Výpočty!$BC$5:$BC$600,0),1))</f>
        <v/>
      </c>
      <c r="H35" s="6" t="str">
        <f>IF($B33="","",INDEX(Výpočty!$BE$5:$BE$600,MATCH('stovky družstva'!H34,Výpočty!$BC$5:$BC$600,0),1))</f>
        <v/>
      </c>
      <c r="I35" s="6" t="str">
        <f>IF($B33="","",INDEX(Výpočty!$BE$5:$BE$600,MATCH('stovky družstva'!I34,Výpočty!$BC$5:$BC$600,0),1))</f>
        <v/>
      </c>
      <c r="J35" s="21" t="str">
        <f>IF($B33="","",INDEX(Výpočty!$BE$5:$BE$600,MATCH('stovky družstva'!J34,Výpočty!$BC$5:$BC$600,0),1))</f>
        <v/>
      </c>
      <c r="K35" s="159"/>
      <c r="L35" s="156"/>
    </row>
    <row r="36" spans="1:12" ht="15.75" thickBot="1">
      <c r="A36" s="151"/>
      <c r="B36" s="154"/>
      <c r="C36" s="36" t="s">
        <v>28</v>
      </c>
      <c r="D36" s="10" t="str">
        <f>IF($B33="","",INDEX(Výpočty!$BE$5:$BE$600,MATCH('stovky družstva'!D34,Výpočty!$BC$5:$BC$600,0)+1,1))</f>
        <v/>
      </c>
      <c r="E36" s="10" t="str">
        <f>IF($B33="","",INDEX(Výpočty!$BE$5:$BE$600,MATCH('stovky družstva'!E34,Výpočty!$BC$5:$BC$600,0)+1,1))</f>
        <v/>
      </c>
      <c r="F36" s="10" t="str">
        <f>IF($B33="","",INDEX(Výpočty!$BE$5:$BE$600,MATCH('stovky družstva'!F34,Výpočty!$BC$5:$BC$600,0)+1,1))</f>
        <v/>
      </c>
      <c r="G36" s="10" t="str">
        <f>IF($B33="","",INDEX(Výpočty!$BE$5:$BE$600,MATCH('stovky družstva'!G34,Výpočty!$BC$5:$BC$600,0)+1,1))</f>
        <v/>
      </c>
      <c r="H36" s="10" t="str">
        <f>IF($B33="","",INDEX(Výpočty!$BE$5:$BE$600,MATCH('stovky družstva'!H34,Výpočty!$BC$5:$BC$600,0)+1,1))</f>
        <v/>
      </c>
      <c r="I36" s="10" t="str">
        <f>IF($B33="","",INDEX(Výpočty!$BE$5:$BE$600,MATCH('stovky družstva'!I34,Výpočty!$BC$5:$BC$600,0)+1,1))</f>
        <v/>
      </c>
      <c r="J36" s="22" t="str">
        <f>IF($B33="","",INDEX(Výpočty!$BE$5:$BE$600,MATCH('stovky družstva'!J34,Výpočty!$BC$5:$BC$600,0)+1,1))</f>
        <v/>
      </c>
      <c r="K36" s="160"/>
      <c r="L36" s="157"/>
    </row>
    <row r="37" spans="1:12">
      <c r="A37" s="149" t="str">
        <f>IF(Družstva!A20="","",Družstva!A20)</f>
        <v/>
      </c>
      <c r="B37" s="152"/>
      <c r="C37" s="37" t="s">
        <v>25</v>
      </c>
      <c r="D37" s="13" t="str">
        <f>IF($B37="","",D33+1)</f>
        <v/>
      </c>
      <c r="E37" s="13" t="str">
        <f t="shared" ref="E37:J37" si="6">IF($B37="","",E33+1)</f>
        <v/>
      </c>
      <c r="F37" s="13" t="str">
        <f t="shared" si="6"/>
        <v/>
      </c>
      <c r="G37" s="13" t="str">
        <f t="shared" si="6"/>
        <v/>
      </c>
      <c r="H37" s="13" t="str">
        <f t="shared" si="6"/>
        <v/>
      </c>
      <c r="I37" s="13" t="str">
        <f t="shared" si="6"/>
        <v/>
      </c>
      <c r="J37" s="32" t="str">
        <f t="shared" si="6"/>
        <v/>
      </c>
      <c r="K37" s="158" t="str">
        <f>IF(B37="","",Výpočty!AE37)</f>
        <v/>
      </c>
      <c r="L37" s="155" t="str">
        <f>IF(C37="","",Výpočty!AF37)</f>
        <v/>
      </c>
    </row>
    <row r="38" spans="1:12">
      <c r="A38" s="150"/>
      <c r="B38" s="153"/>
      <c r="C38" s="35" t="s">
        <v>26</v>
      </c>
      <c r="D38" s="12"/>
      <c r="E38" s="12"/>
      <c r="F38" s="12"/>
      <c r="G38" s="12"/>
      <c r="H38" s="12"/>
      <c r="I38" s="12"/>
      <c r="J38" s="33"/>
      <c r="K38" s="159"/>
      <c r="L38" s="156"/>
    </row>
    <row r="39" spans="1:12">
      <c r="A39" s="150"/>
      <c r="B39" s="153"/>
      <c r="C39" s="24" t="s">
        <v>27</v>
      </c>
      <c r="D39" s="6" t="str">
        <f>IF($B37="","",INDEX(Výpočty!$BE$5:$BE$600,MATCH('stovky družstva'!D38,Výpočty!$BC$5:$BC$600,0),1))</f>
        <v/>
      </c>
      <c r="E39" s="6" t="str">
        <f>IF($B37="","",INDEX(Výpočty!$BE$5:$BE$600,MATCH('stovky družstva'!E38,Výpočty!$BC$5:$BC$600,0),1))</f>
        <v/>
      </c>
      <c r="F39" s="6" t="str">
        <f>IF($B37="","",INDEX(Výpočty!$BE$5:$BE$600,MATCH('stovky družstva'!F38,Výpočty!$BC$5:$BC$600,0),1))</f>
        <v/>
      </c>
      <c r="G39" s="6" t="str">
        <f>IF($B37="","",INDEX(Výpočty!$BE$5:$BE$600,MATCH('stovky družstva'!G38,Výpočty!$BC$5:$BC$600,0),1))</f>
        <v/>
      </c>
      <c r="H39" s="6" t="str">
        <f>IF($B37="","",INDEX(Výpočty!$BE$5:$BE$600,MATCH('stovky družstva'!H38,Výpočty!$BC$5:$BC$600,0),1))</f>
        <v/>
      </c>
      <c r="I39" s="6" t="str">
        <f>IF($B37="","",INDEX(Výpočty!$BE$5:$BE$600,MATCH('stovky družstva'!I38,Výpočty!$BC$5:$BC$600,0),1))</f>
        <v/>
      </c>
      <c r="J39" s="21" t="str">
        <f>IF($B37="","",INDEX(Výpočty!$BE$5:$BE$600,MATCH('stovky družstva'!J38,Výpočty!$BC$5:$BC$600,0),1))</f>
        <v/>
      </c>
      <c r="K39" s="159"/>
      <c r="L39" s="156"/>
    </row>
    <row r="40" spans="1:12" ht="15.75" thickBot="1">
      <c r="A40" s="151"/>
      <c r="B40" s="154"/>
      <c r="C40" s="36" t="s">
        <v>28</v>
      </c>
      <c r="D40" s="10" t="str">
        <f>IF($B37="","",INDEX(Výpočty!$BE$5:$BE$600,MATCH('stovky družstva'!D38,Výpočty!$BC$5:$BC$600,0)+1,1))</f>
        <v/>
      </c>
      <c r="E40" s="10" t="str">
        <f>IF($B37="","",INDEX(Výpočty!$BE$5:$BE$600,MATCH('stovky družstva'!E38,Výpočty!$BC$5:$BC$600,0)+1,1))</f>
        <v/>
      </c>
      <c r="F40" s="10" t="str">
        <f>IF($B37="","",INDEX(Výpočty!$BE$5:$BE$600,MATCH('stovky družstva'!F38,Výpočty!$BC$5:$BC$600,0)+1,1))</f>
        <v/>
      </c>
      <c r="G40" s="10" t="str">
        <f>IF($B37="","",INDEX(Výpočty!$BE$5:$BE$600,MATCH('stovky družstva'!G38,Výpočty!$BC$5:$BC$600,0)+1,1))</f>
        <v/>
      </c>
      <c r="H40" s="10" t="str">
        <f>IF($B37="","",INDEX(Výpočty!$BE$5:$BE$600,MATCH('stovky družstva'!H38,Výpočty!$BC$5:$BC$600,0)+1,1))</f>
        <v/>
      </c>
      <c r="I40" s="10" t="str">
        <f>IF($B37="","",INDEX(Výpočty!$BE$5:$BE$600,MATCH('stovky družstva'!I38,Výpočty!$BC$5:$BC$600,0)+1,1))</f>
        <v/>
      </c>
      <c r="J40" s="22" t="str">
        <f>IF($B37="","",INDEX(Výpočty!$BE$5:$BE$600,MATCH('stovky družstva'!J38,Výpočty!$BC$5:$BC$600,0)+1,1))</f>
        <v/>
      </c>
      <c r="K40" s="160"/>
      <c r="L40" s="157"/>
    </row>
    <row r="41" spans="1:12">
      <c r="A41" s="149" t="str">
        <f>IF(Družstva!A22="","",Družstva!A22)</f>
        <v/>
      </c>
      <c r="B41" s="152"/>
      <c r="C41" s="37" t="s">
        <v>25</v>
      </c>
      <c r="D41" s="13" t="str">
        <f>IF($B41="","",D37+1)</f>
        <v/>
      </c>
      <c r="E41" s="13" t="str">
        <f t="shared" ref="E41:J41" si="7">IF($B41="","",E37+1)</f>
        <v/>
      </c>
      <c r="F41" s="13" t="str">
        <f t="shared" si="7"/>
        <v/>
      </c>
      <c r="G41" s="13" t="str">
        <f t="shared" si="7"/>
        <v/>
      </c>
      <c r="H41" s="13" t="str">
        <f t="shared" si="7"/>
        <v/>
      </c>
      <c r="I41" s="13" t="str">
        <f t="shared" si="7"/>
        <v/>
      </c>
      <c r="J41" s="32" t="str">
        <f t="shared" si="7"/>
        <v/>
      </c>
      <c r="K41" s="158" t="str">
        <f>IF(B41="","",Výpočty!AE41)</f>
        <v/>
      </c>
      <c r="L41" s="155" t="str">
        <f>IF(C41="","",Výpočty!AF41)</f>
        <v/>
      </c>
    </row>
    <row r="42" spans="1:12">
      <c r="A42" s="150"/>
      <c r="B42" s="153"/>
      <c r="C42" s="35" t="s">
        <v>26</v>
      </c>
      <c r="D42" s="12"/>
      <c r="E42" s="12"/>
      <c r="F42" s="12"/>
      <c r="G42" s="12"/>
      <c r="H42" s="12"/>
      <c r="I42" s="12"/>
      <c r="J42" s="33"/>
      <c r="K42" s="159"/>
      <c r="L42" s="156"/>
    </row>
    <row r="43" spans="1:12">
      <c r="A43" s="150"/>
      <c r="B43" s="153"/>
      <c r="C43" s="24" t="s">
        <v>27</v>
      </c>
      <c r="D43" s="6" t="str">
        <f>IF($B41="","",INDEX(Výpočty!$BE$5:$BE$600,MATCH('stovky družstva'!D42,Výpočty!$BC$5:$BC$600,0),1))</f>
        <v/>
      </c>
      <c r="E43" s="6" t="str">
        <f>IF($B41="","",INDEX(Výpočty!$BE$5:$BE$600,MATCH('stovky družstva'!E42,Výpočty!$BC$5:$BC$600,0),1))</f>
        <v/>
      </c>
      <c r="F43" s="6" t="str">
        <f>IF($B41="","",INDEX(Výpočty!$BE$5:$BE$600,MATCH('stovky družstva'!F42,Výpočty!$BC$5:$BC$600,0),1))</f>
        <v/>
      </c>
      <c r="G43" s="6" t="str">
        <f>IF($B41="","",INDEX(Výpočty!$BE$5:$BE$600,MATCH('stovky družstva'!G42,Výpočty!$BC$5:$BC$600,0),1))</f>
        <v/>
      </c>
      <c r="H43" s="6" t="str">
        <f>IF($B41="","",INDEX(Výpočty!$BE$5:$BE$600,MATCH('stovky družstva'!H42,Výpočty!$BC$5:$BC$600,0),1))</f>
        <v/>
      </c>
      <c r="I43" s="6" t="str">
        <f>IF($B41="","",INDEX(Výpočty!$BE$5:$BE$600,MATCH('stovky družstva'!I42,Výpočty!$BC$5:$BC$600,0),1))</f>
        <v/>
      </c>
      <c r="J43" s="21" t="str">
        <f>IF($B41="","",INDEX(Výpočty!$BE$5:$BE$600,MATCH('stovky družstva'!J42,Výpočty!$BC$5:$BC$600,0),1))</f>
        <v/>
      </c>
      <c r="K43" s="159"/>
      <c r="L43" s="156"/>
    </row>
    <row r="44" spans="1:12" ht="15.75" thickBot="1">
      <c r="A44" s="151"/>
      <c r="B44" s="154"/>
      <c r="C44" s="36" t="s">
        <v>28</v>
      </c>
      <c r="D44" s="10" t="str">
        <f>IF($B41="","",INDEX(Výpočty!$BE$5:$BE$600,MATCH('stovky družstva'!D42,Výpočty!$BC$5:$BC$600,0)+1,1))</f>
        <v/>
      </c>
      <c r="E44" s="10" t="str">
        <f>IF($B41="","",INDEX(Výpočty!$BE$5:$BE$600,MATCH('stovky družstva'!E42,Výpočty!$BC$5:$BC$600,0)+1,1))</f>
        <v/>
      </c>
      <c r="F44" s="10" t="str">
        <f>IF($B41="","",INDEX(Výpočty!$BE$5:$BE$600,MATCH('stovky družstva'!F42,Výpočty!$BC$5:$BC$600,0)+1,1))</f>
        <v/>
      </c>
      <c r="G44" s="10" t="str">
        <f>IF($B41="","",INDEX(Výpočty!$BE$5:$BE$600,MATCH('stovky družstva'!G42,Výpočty!$BC$5:$BC$600,0)+1,1))</f>
        <v/>
      </c>
      <c r="H44" s="10" t="str">
        <f>IF($B41="","",INDEX(Výpočty!$BE$5:$BE$600,MATCH('stovky družstva'!H42,Výpočty!$BC$5:$BC$600,0)+1,1))</f>
        <v/>
      </c>
      <c r="I44" s="10" t="str">
        <f>IF($B41="","",INDEX(Výpočty!$BE$5:$BE$600,MATCH('stovky družstva'!I42,Výpočty!$BC$5:$BC$600,0)+1,1))</f>
        <v/>
      </c>
      <c r="J44" s="22" t="str">
        <f>IF($B41="","",INDEX(Výpočty!$BE$5:$BE$600,MATCH('stovky družstva'!J42,Výpočty!$BC$5:$BC$600,0)+1,1))</f>
        <v/>
      </c>
      <c r="K44" s="160"/>
      <c r="L44" s="157"/>
    </row>
    <row r="46" spans="1:12" ht="15.75" thickBot="1"/>
    <row r="47" spans="1:12">
      <c r="A47" s="127" t="s">
        <v>74</v>
      </c>
      <c r="B47" s="7" t="s">
        <v>59</v>
      </c>
      <c r="C47" s="130" t="s">
        <v>21</v>
      </c>
      <c r="D47" s="133" t="s">
        <v>22</v>
      </c>
      <c r="E47" s="134"/>
      <c r="F47" s="134"/>
      <c r="G47" s="134"/>
      <c r="H47" s="134"/>
      <c r="I47" s="134"/>
      <c r="J47" s="161"/>
      <c r="K47" s="162" t="s">
        <v>23</v>
      </c>
      <c r="L47" s="138" t="s">
        <v>6</v>
      </c>
    </row>
    <row r="48" spans="1:12">
      <c r="A48" s="128"/>
      <c r="B48" s="140" t="s">
        <v>7</v>
      </c>
      <c r="C48" s="131"/>
      <c r="D48" s="8">
        <v>1</v>
      </c>
      <c r="E48" s="8">
        <v>2</v>
      </c>
      <c r="F48" s="8">
        <v>3</v>
      </c>
      <c r="G48" s="8">
        <v>4</v>
      </c>
      <c r="H48" s="8">
        <v>5</v>
      </c>
      <c r="I48" s="8">
        <v>6</v>
      </c>
      <c r="J48" s="8">
        <v>7</v>
      </c>
      <c r="K48" s="163"/>
      <c r="L48" s="139"/>
    </row>
    <row r="49" spans="1:12">
      <c r="A49" s="128"/>
      <c r="B49" s="141"/>
      <c r="C49" s="131"/>
      <c r="D49" s="9"/>
      <c r="E49" s="9"/>
      <c r="F49" s="9"/>
      <c r="G49" s="9"/>
      <c r="H49" s="9"/>
      <c r="I49" s="9"/>
      <c r="J49" s="9"/>
      <c r="K49" s="163"/>
      <c r="L49" s="139"/>
    </row>
    <row r="50" spans="1:12" ht="15.75" thickBot="1">
      <c r="A50" s="128"/>
      <c r="B50" s="141"/>
      <c r="C50" s="131"/>
      <c r="D50" s="9"/>
      <c r="E50" s="9"/>
      <c r="F50" s="9"/>
      <c r="G50" s="9"/>
      <c r="H50" s="9"/>
      <c r="I50" s="9"/>
      <c r="J50" s="9"/>
      <c r="K50" s="163"/>
      <c r="L50" s="139"/>
    </row>
    <row r="51" spans="1:12" ht="15" customHeight="1">
      <c r="A51" s="143">
        <f>IF(Družstva!A29="","",Družstva!A29)</f>
        <v>1</v>
      </c>
      <c r="B51" s="146" t="str">
        <f>IF(Družstva!B29="","",Družstva!B29)</f>
        <v>Hájov</v>
      </c>
      <c r="C51" s="37" t="s">
        <v>25</v>
      </c>
      <c r="D51" s="13"/>
      <c r="E51" s="13"/>
      <c r="F51" s="13"/>
      <c r="G51" s="13"/>
      <c r="H51" s="13"/>
      <c r="I51" s="13"/>
      <c r="J51" s="13"/>
      <c r="K51" s="158">
        <f>IF(B51="","",Výpočty!AE51)</f>
        <v>100.33</v>
      </c>
      <c r="L51" s="155">
        <f>IF(C51="","",Výpočty!AF51)</f>
        <v>1</v>
      </c>
    </row>
    <row r="52" spans="1:12" ht="30" customHeight="1">
      <c r="A52" s="144"/>
      <c r="B52" s="147"/>
      <c r="C52" s="35" t="s">
        <v>26</v>
      </c>
      <c r="D52" s="229" t="s">
        <v>68</v>
      </c>
      <c r="E52" s="229" t="s">
        <v>69</v>
      </c>
      <c r="F52" s="229" t="s">
        <v>70</v>
      </c>
      <c r="G52" s="12" t="s">
        <v>67</v>
      </c>
      <c r="H52" s="12" t="s">
        <v>79</v>
      </c>
      <c r="I52" s="12" t="s">
        <v>80</v>
      </c>
      <c r="J52" s="44" t="s">
        <v>90</v>
      </c>
      <c r="K52" s="159"/>
      <c r="L52" s="156"/>
    </row>
    <row r="53" spans="1:12" ht="15" customHeight="1">
      <c r="A53" s="144"/>
      <c r="B53" s="147"/>
      <c r="C53" s="24" t="s">
        <v>27</v>
      </c>
      <c r="D53" s="224">
        <f>IF($B51="","",INDEX(Výpočty!$BE$5:$BE$600,MATCH('stovky družstva'!D52,Výpočty!$BC$5:$BC$600,0),1))</f>
        <v>19.649999999999999</v>
      </c>
      <c r="E53" s="224">
        <f>IF($B51="","",INDEX(Výpočty!$BE$5:$BE$600,MATCH('stovky družstva'!E52,Výpočty!$BC$5:$BC$600,0),1))</f>
        <v>19.829999999999998</v>
      </c>
      <c r="F53" s="6">
        <f>IF($B51="","",INDEX(Výpočty!$BE$5:$BE$600,MATCH('stovky družstva'!F52,Výpočty!$BC$5:$BC$600,0),1))</f>
        <v>28.58</v>
      </c>
      <c r="G53" s="6">
        <f>IF($B51="","",INDEX(Výpočty!$BE$5:$BE$600,MATCH('stovky družstva'!G52,Výpočty!$BC$5:$BC$600,0),1))</f>
        <v>21.14</v>
      </c>
      <c r="H53" s="6">
        <f>IF($B51="","",INDEX(Výpočty!$BE$5:$BE$600,MATCH('stovky družstva'!H52,Výpočty!$BC$5:$BC$600,0),1))</f>
        <v>20.41</v>
      </c>
      <c r="I53" s="6">
        <f>IF($B51="","",INDEX(Výpočty!$BE$5:$BE$600,MATCH('stovky družstva'!I52,Výpočty!$BC$5:$BC$600,0),1))</f>
        <v>22.09</v>
      </c>
      <c r="J53" s="21" t="str">
        <f>IF($B51="","",INDEX(Výpočty!$BE$5:$BE$600,MATCH('stovky družstva'!J52,Výpočty!$BC$5:$BC$600,0),1))</f>
        <v>N</v>
      </c>
      <c r="K53" s="159"/>
      <c r="L53" s="156"/>
    </row>
    <row r="54" spans="1:12" ht="15.75" customHeight="1" thickBot="1">
      <c r="A54" s="145"/>
      <c r="B54" s="148"/>
      <c r="C54" s="36" t="s">
        <v>28</v>
      </c>
      <c r="D54" s="10">
        <f>IF($B51="","",INDEX(Výpočty!$BE$5:$BE$600,MATCH('stovky družstva'!D52,Výpočty!$BC$5:$BC$600,0)+1,1))</f>
        <v>21.88</v>
      </c>
      <c r="E54" s="10">
        <f>IF($B51="","",INDEX(Výpočty!$BE$5:$BE$600,MATCH('stovky družstva'!E52,Výpočty!$BC$5:$BC$600,0)+1,1))</f>
        <v>23.5</v>
      </c>
      <c r="F54" s="230">
        <f>IF($B51="","",INDEX(Výpočty!$BE$5:$BE$600,MATCH('stovky družstva'!F52,Výpočty!$BC$5:$BC$600,0)+1,1))</f>
        <v>19.3</v>
      </c>
      <c r="G54" s="10" t="str">
        <f>IF($B51="","",INDEX(Výpočty!$BE$5:$BE$600,MATCH('stovky družstva'!G52,Výpočty!$BC$5:$BC$600,0)+1,1))</f>
        <v>N</v>
      </c>
      <c r="H54" s="10">
        <f>IF($B51="","",INDEX(Výpočty!$BE$5:$BE$600,MATCH('stovky družstva'!H52,Výpočty!$BC$5:$BC$600,0)+1,1))</f>
        <v>22.16</v>
      </c>
      <c r="I54" s="10">
        <f>IF($B51="","",INDEX(Výpočty!$BE$5:$BE$600,MATCH('stovky družstva'!I52,Výpočty!$BC$5:$BC$600,0)+1,1))</f>
        <v>21.47</v>
      </c>
      <c r="J54" s="22" t="str">
        <f>IF($B51="","",INDEX(Výpočty!$BE$5:$BE$600,MATCH('stovky družstva'!J52,Výpočty!$BC$5:$BC$600,0)+1,1))</f>
        <v>N</v>
      </c>
      <c r="K54" s="160"/>
      <c r="L54" s="157"/>
    </row>
    <row r="55" spans="1:12" ht="15" customHeight="1">
      <c r="A55" s="143">
        <f>IF(Družstva!A31="","",Družstva!A31)</f>
        <v>2</v>
      </c>
      <c r="B55" s="146" t="str">
        <f>IF(Družstva!B31="","",Družstva!B31)</f>
        <v>Tísek</v>
      </c>
      <c r="C55" s="34" t="s">
        <v>25</v>
      </c>
      <c r="D55" s="13"/>
      <c r="E55" s="13"/>
      <c r="F55" s="13"/>
      <c r="G55" s="13"/>
      <c r="H55" s="13"/>
      <c r="I55" s="13"/>
      <c r="J55" s="32"/>
      <c r="K55" s="158">
        <f>IF(B55="","",Výpočty!AE55)</f>
        <v>115.18</v>
      </c>
      <c r="L55" s="155">
        <f>IF(C55="","",Výpočty!AF55)</f>
        <v>2</v>
      </c>
    </row>
    <row r="56" spans="1:12" ht="30" customHeight="1">
      <c r="A56" s="144"/>
      <c r="B56" s="147"/>
      <c r="C56" s="35" t="s">
        <v>26</v>
      </c>
      <c r="D56" s="12" t="s">
        <v>91</v>
      </c>
      <c r="E56" s="12" t="s">
        <v>92</v>
      </c>
      <c r="F56" s="12" t="s">
        <v>93</v>
      </c>
      <c r="G56" s="12" t="s">
        <v>94</v>
      </c>
      <c r="H56" s="12" t="s">
        <v>95</v>
      </c>
      <c r="I56" s="12" t="s">
        <v>96</v>
      </c>
      <c r="J56" s="33" t="s">
        <v>71</v>
      </c>
      <c r="K56" s="159"/>
      <c r="L56" s="156"/>
    </row>
    <row r="57" spans="1:12" ht="15" customHeight="1">
      <c r="A57" s="144"/>
      <c r="B57" s="147"/>
      <c r="C57" s="24" t="s">
        <v>27</v>
      </c>
      <c r="D57" s="6">
        <f>IF($B55="","",INDEX(Výpočty!$BE$5:$BE$600,MATCH('stovky družstva'!D56,Výpočty!$BC$5:$BC$600,0),1))</f>
        <v>23.35</v>
      </c>
      <c r="E57" s="6">
        <f>IF($B55="","",INDEX(Výpočty!$BE$5:$BE$600,MATCH('stovky družstva'!E56,Výpočty!$BC$5:$BC$600,0),1))</f>
        <v>22.45</v>
      </c>
      <c r="F57" s="6">
        <f>IF($B55="","",INDEX(Výpočty!$BE$5:$BE$600,MATCH('stovky družstva'!F56,Výpočty!$BC$5:$BC$600,0),1))</f>
        <v>22.57</v>
      </c>
      <c r="G57" s="6">
        <f>IF($B55="","",INDEX(Výpočty!$BE$5:$BE$600,MATCH('stovky družstva'!G56,Výpočty!$BC$5:$BC$600,0),1))</f>
        <v>25.08</v>
      </c>
      <c r="H57" s="6">
        <f>IF($B55="","",INDEX(Výpočty!$BE$5:$BE$600,MATCH('stovky družstva'!H56,Výpočty!$BC$5:$BC$600,0),1))</f>
        <v>26.19</v>
      </c>
      <c r="I57" s="6" t="str">
        <f>IF($B55="","",INDEX(Výpočty!$BE$5:$BE$600,MATCH('stovky družstva'!I56,Výpočty!$BC$5:$BC$600,0),1))</f>
        <v>N</v>
      </c>
      <c r="J57" s="21">
        <f>IF($B55="","",INDEX(Výpočty!$BE$5:$BE$600,MATCH('stovky družstva'!J56,Výpočty!$BC$5:$BC$600,0),1))</f>
        <v>26.63</v>
      </c>
      <c r="K57" s="159"/>
      <c r="L57" s="156"/>
    </row>
    <row r="58" spans="1:12" ht="15" customHeight="1" thickBot="1">
      <c r="A58" s="145"/>
      <c r="B58" s="148"/>
      <c r="C58" s="36" t="s">
        <v>28</v>
      </c>
      <c r="D58" s="10">
        <f>IF($B55="","",INDEX(Výpočty!$BE$5:$BE$600,MATCH('stovky družstva'!D56,Výpočty!$BC$5:$BC$600,0)+1,1))</f>
        <v>23.11</v>
      </c>
      <c r="E58" s="10">
        <v>21.44</v>
      </c>
      <c r="F58" s="10">
        <f>IF($B55="","",INDEX(Výpočty!$BE$5:$BE$600,MATCH('stovky družstva'!F56,Výpočty!$BC$5:$BC$600,0)+1,1))</f>
        <v>22.16</v>
      </c>
      <c r="G58" s="10">
        <f>IF($B55="","",INDEX(Výpočty!$BE$5:$BE$600,MATCH('stovky družstva'!G56,Výpočty!$BC$5:$BC$600,0)+1,1))</f>
        <v>25.17</v>
      </c>
      <c r="H58" s="10">
        <f>IF($B55="","",INDEX(Výpočty!$BE$5:$BE$600,MATCH('stovky družstva'!H56,Výpočty!$BC$5:$BC$600,0)+1,1))</f>
        <v>25.84</v>
      </c>
      <c r="I58" s="10" t="str">
        <f>IF($B55="","",INDEX(Výpočty!$BE$5:$BE$600,MATCH('stovky družstva'!I56,Výpočty!$BC$5:$BC$600,0)+1,1))</f>
        <v>N</v>
      </c>
      <c r="J58" s="22">
        <f>IF($B55="","",INDEX(Výpočty!$BE$5:$BE$600,MATCH('stovky družstva'!J56,Výpočty!$BC$5:$BC$600,0)+1,1))</f>
        <v>23.39</v>
      </c>
      <c r="K58" s="160"/>
      <c r="L58" s="157"/>
    </row>
    <row r="59" spans="1:12" ht="15" customHeight="1">
      <c r="A59" s="149" t="str">
        <f>IF(Družstva!A33="","",Družstva!A33)</f>
        <v/>
      </c>
      <c r="B59" s="152"/>
      <c r="C59" s="37" t="s">
        <v>25</v>
      </c>
      <c r="D59" s="13" t="str">
        <f>IF($B59="","",D55+1)</f>
        <v/>
      </c>
      <c r="E59" s="13" t="str">
        <f t="shared" ref="E59:J59" si="8">IF($B59="","",E55+1)</f>
        <v/>
      </c>
      <c r="F59" s="13" t="str">
        <f t="shared" si="8"/>
        <v/>
      </c>
      <c r="G59" s="13" t="str">
        <f t="shared" si="8"/>
        <v/>
      </c>
      <c r="H59" s="13" t="str">
        <f t="shared" si="8"/>
        <v/>
      </c>
      <c r="I59" s="13" t="str">
        <f t="shared" si="8"/>
        <v/>
      </c>
      <c r="J59" s="32" t="str">
        <f t="shared" si="8"/>
        <v/>
      </c>
      <c r="K59" s="158" t="str">
        <f>IF(B59="","",Výpočty!AE59)</f>
        <v/>
      </c>
      <c r="L59" s="155" t="str">
        <f>IF(C59="","",Výpočty!AF59)</f>
        <v/>
      </c>
    </row>
    <row r="60" spans="1:12" ht="15" customHeight="1">
      <c r="A60" s="150"/>
      <c r="B60" s="153"/>
      <c r="C60" s="35" t="s">
        <v>26</v>
      </c>
      <c r="D60" s="12"/>
      <c r="E60" s="12"/>
      <c r="F60" s="12"/>
      <c r="G60" s="12"/>
      <c r="H60" s="12"/>
      <c r="I60" s="12"/>
      <c r="J60" s="33"/>
      <c r="K60" s="159"/>
      <c r="L60" s="156"/>
    </row>
    <row r="61" spans="1:12" ht="15" customHeight="1">
      <c r="A61" s="150"/>
      <c r="B61" s="153"/>
      <c r="C61" s="24" t="s">
        <v>27</v>
      </c>
      <c r="D61" s="6" t="str">
        <f>IF($B59="","",INDEX(Výpočty!$BE$5:$BE$600,MATCH('stovky družstva'!D60,Výpočty!$BC$5:$BC$600,0),1))</f>
        <v/>
      </c>
      <c r="E61" s="6" t="str">
        <f>IF($B59="","",INDEX(Výpočty!$BE$5:$BE$600,MATCH('stovky družstva'!E60,Výpočty!$BC$5:$BC$600,0),1))</f>
        <v/>
      </c>
      <c r="F61" s="6" t="str">
        <f>IF($B59="","",INDEX(Výpočty!$BE$5:$BE$600,MATCH('stovky družstva'!F60,Výpočty!$BC$5:$BC$600,0),1))</f>
        <v/>
      </c>
      <c r="G61" s="6" t="str">
        <f>IF($B59="","",INDEX(Výpočty!$BE$5:$BE$600,MATCH('stovky družstva'!G60,Výpočty!$BC$5:$BC$600,0),1))</f>
        <v/>
      </c>
      <c r="H61" s="6" t="str">
        <f>IF($B59="","",INDEX(Výpočty!$BE$5:$BE$600,MATCH('stovky družstva'!H60,Výpočty!$BC$5:$BC$600,0),1))</f>
        <v/>
      </c>
      <c r="I61" s="6" t="str">
        <f>IF($B59="","",INDEX(Výpočty!$BE$5:$BE$600,MATCH('stovky družstva'!I60,Výpočty!$BC$5:$BC$600,0),1))</f>
        <v/>
      </c>
      <c r="J61" s="21" t="str">
        <f>IF($B59="","",INDEX(Výpočty!$BE$5:$BE$600,MATCH('stovky družstva'!J60,Výpočty!$BC$5:$BC$600,0),1))</f>
        <v/>
      </c>
      <c r="K61" s="159"/>
      <c r="L61" s="156"/>
    </row>
    <row r="62" spans="1:12" ht="15" customHeight="1" thickBot="1">
      <c r="A62" s="151"/>
      <c r="B62" s="154"/>
      <c r="C62" s="36" t="s">
        <v>28</v>
      </c>
      <c r="D62" s="10" t="str">
        <f>IF($B59="","",INDEX(Výpočty!$BE$5:$BE$600,MATCH('stovky družstva'!D60,Výpočty!$BC$5:$BC$600,0)+1,1))</f>
        <v/>
      </c>
      <c r="E62" s="10" t="str">
        <f>IF($B59="","",INDEX(Výpočty!$BE$5:$BE$600,MATCH('stovky družstva'!E60,Výpočty!$BC$5:$BC$600,0)+1,1))</f>
        <v/>
      </c>
      <c r="F62" s="10" t="str">
        <f>IF($B59="","",INDEX(Výpočty!$BE$5:$BE$600,MATCH('stovky družstva'!F60,Výpočty!$BC$5:$BC$600,0)+1,1))</f>
        <v/>
      </c>
      <c r="G62" s="10" t="str">
        <f>IF($B59="","",INDEX(Výpočty!$BE$5:$BE$600,MATCH('stovky družstva'!G60,Výpočty!$BC$5:$BC$600,0)+1,1))</f>
        <v/>
      </c>
      <c r="H62" s="10" t="str">
        <f>IF($B59="","",INDEX(Výpočty!$BE$5:$BE$600,MATCH('stovky družstva'!H60,Výpočty!$BC$5:$BC$600,0)+1,1))</f>
        <v/>
      </c>
      <c r="I62" s="10" t="str">
        <f>IF($B59="","",INDEX(Výpočty!$BE$5:$BE$600,MATCH('stovky družstva'!I60,Výpočty!$BC$5:$BC$600,0)+1,1))</f>
        <v/>
      </c>
      <c r="J62" s="22" t="str">
        <f>IF($B59="","",INDEX(Výpočty!$BE$5:$BE$600,MATCH('stovky družstva'!J60,Výpočty!$BC$5:$BC$600,0)+1,1))</f>
        <v/>
      </c>
      <c r="K62" s="160"/>
      <c r="L62" s="157"/>
    </row>
    <row r="63" spans="1:12" ht="15" customHeight="1">
      <c r="A63" s="149" t="str">
        <f>IF(Družstva!A35="","",Družstva!A35)</f>
        <v/>
      </c>
      <c r="B63" s="152"/>
      <c r="C63" s="37" t="s">
        <v>25</v>
      </c>
      <c r="D63" s="13" t="str">
        <f>IF($B63="","",D59+1)</f>
        <v/>
      </c>
      <c r="E63" s="13" t="str">
        <f t="shared" ref="E63:J63" si="9">IF($B63="","",E59+1)</f>
        <v/>
      </c>
      <c r="F63" s="13" t="str">
        <f t="shared" si="9"/>
        <v/>
      </c>
      <c r="G63" s="13" t="str">
        <f t="shared" si="9"/>
        <v/>
      </c>
      <c r="H63" s="13" t="str">
        <f t="shared" si="9"/>
        <v/>
      </c>
      <c r="I63" s="13" t="str">
        <f t="shared" si="9"/>
        <v/>
      </c>
      <c r="J63" s="32" t="str">
        <f t="shared" si="9"/>
        <v/>
      </c>
      <c r="K63" s="158" t="str">
        <f>IF(B63="","",Výpočty!AE63)</f>
        <v/>
      </c>
      <c r="L63" s="155" t="str">
        <f>IF(C63="","",Výpočty!AF63)</f>
        <v/>
      </c>
    </row>
    <row r="64" spans="1:12" ht="15" customHeight="1">
      <c r="A64" s="150"/>
      <c r="B64" s="153"/>
      <c r="C64" s="35" t="s">
        <v>26</v>
      </c>
      <c r="D64" s="12"/>
      <c r="E64" s="12"/>
      <c r="F64" s="12"/>
      <c r="G64" s="12"/>
      <c r="H64" s="12"/>
      <c r="I64" s="12"/>
      <c r="J64" s="33"/>
      <c r="K64" s="159"/>
      <c r="L64" s="156"/>
    </row>
    <row r="65" spans="1:12" ht="15" customHeight="1">
      <c r="A65" s="150"/>
      <c r="B65" s="153"/>
      <c r="C65" s="24" t="s">
        <v>27</v>
      </c>
      <c r="D65" s="6" t="str">
        <f>IF($B63="","",INDEX(Výpočty!$BE$5:$BE$600,MATCH('stovky družstva'!D64,Výpočty!$BC$5:$BC$600,0),1))</f>
        <v/>
      </c>
      <c r="E65" s="6" t="str">
        <f>IF($B63="","",INDEX(Výpočty!$BE$5:$BE$600,MATCH('stovky družstva'!E64,Výpočty!$BC$5:$BC$600,0),1))</f>
        <v/>
      </c>
      <c r="F65" s="6" t="str">
        <f>IF($B63="","",INDEX(Výpočty!$BE$5:$BE$600,MATCH('stovky družstva'!F64,Výpočty!$BC$5:$BC$600,0),1))</f>
        <v/>
      </c>
      <c r="G65" s="6" t="str">
        <f>IF($B63="","",INDEX(Výpočty!$BE$5:$BE$600,MATCH('stovky družstva'!G64,Výpočty!$BC$5:$BC$600,0),1))</f>
        <v/>
      </c>
      <c r="H65" s="6" t="str">
        <f>IF($B63="","",INDEX(Výpočty!$BE$5:$BE$600,MATCH('stovky družstva'!H64,Výpočty!$BC$5:$BC$600,0),1))</f>
        <v/>
      </c>
      <c r="I65" s="6" t="str">
        <f>IF($B63="","",INDEX(Výpočty!$BE$5:$BE$600,MATCH('stovky družstva'!I64,Výpočty!$BC$5:$BC$600,0),1))</f>
        <v/>
      </c>
      <c r="J65" s="21" t="str">
        <f>IF($B63="","",INDEX(Výpočty!$BE$5:$BE$600,MATCH('stovky družstva'!J64,Výpočty!$BC$5:$BC$600,0),1))</f>
        <v/>
      </c>
      <c r="K65" s="159"/>
      <c r="L65" s="156"/>
    </row>
    <row r="66" spans="1:12" ht="15" customHeight="1" thickBot="1">
      <c r="A66" s="151"/>
      <c r="B66" s="154"/>
      <c r="C66" s="36" t="s">
        <v>28</v>
      </c>
      <c r="D66" s="10" t="str">
        <f>IF($B63="","",INDEX(Výpočty!$BE$5:$BE$600,MATCH('stovky družstva'!D64,Výpočty!$BC$5:$BC$600,0)+1,1))</f>
        <v/>
      </c>
      <c r="E66" s="10" t="str">
        <f>IF($B63="","",INDEX(Výpočty!$BE$5:$BE$600,MATCH('stovky družstva'!E64,Výpočty!$BC$5:$BC$600,0)+1,1))</f>
        <v/>
      </c>
      <c r="F66" s="10" t="str">
        <f>IF($B63="","",INDEX(Výpočty!$BE$5:$BE$600,MATCH('stovky družstva'!F64,Výpočty!$BC$5:$BC$600,0)+1,1))</f>
        <v/>
      </c>
      <c r="G66" s="10" t="str">
        <f>IF($B63="","",INDEX(Výpočty!$BE$5:$BE$600,MATCH('stovky družstva'!G64,Výpočty!$BC$5:$BC$600,0)+1,1))</f>
        <v/>
      </c>
      <c r="H66" s="10" t="str">
        <f>IF($B63="","",INDEX(Výpočty!$BE$5:$BE$600,MATCH('stovky družstva'!H64,Výpočty!$BC$5:$BC$600,0)+1,1))</f>
        <v/>
      </c>
      <c r="I66" s="10" t="str">
        <f>IF($B63="","",INDEX(Výpočty!$BE$5:$BE$600,MATCH('stovky družstva'!I64,Výpočty!$BC$5:$BC$600,0)+1,1))</f>
        <v/>
      </c>
      <c r="J66" s="22" t="str">
        <f>IF($B63="","",INDEX(Výpočty!$BE$5:$BE$600,MATCH('stovky družstva'!J64,Výpočty!$BC$5:$BC$600,0)+1,1))</f>
        <v/>
      </c>
      <c r="K66" s="160"/>
      <c r="L66" s="157"/>
    </row>
    <row r="67" spans="1:12" ht="15" customHeight="1">
      <c r="A67" s="149" t="str">
        <f>IF(Družstva!A37="","",Družstva!A37)</f>
        <v/>
      </c>
      <c r="B67" s="152"/>
      <c r="C67" s="37" t="s">
        <v>25</v>
      </c>
      <c r="D67" s="13" t="str">
        <f>IF($B67="","",D63+1)</f>
        <v/>
      </c>
      <c r="E67" s="13" t="str">
        <f t="shared" ref="E67:J67" si="10">IF($B67="","",E63+1)</f>
        <v/>
      </c>
      <c r="F67" s="13" t="str">
        <f t="shared" si="10"/>
        <v/>
      </c>
      <c r="G67" s="13" t="str">
        <f t="shared" si="10"/>
        <v/>
      </c>
      <c r="H67" s="13" t="str">
        <f t="shared" si="10"/>
        <v/>
      </c>
      <c r="I67" s="13" t="str">
        <f t="shared" si="10"/>
        <v/>
      </c>
      <c r="J67" s="32" t="str">
        <f t="shared" si="10"/>
        <v/>
      </c>
      <c r="K67" s="158" t="str">
        <f>IF(B67="","",Výpočty!AE67)</f>
        <v/>
      </c>
      <c r="L67" s="155" t="str">
        <f>IF(C67="","",Výpočty!AF67)</f>
        <v/>
      </c>
    </row>
    <row r="68" spans="1:12" ht="15" customHeight="1">
      <c r="A68" s="150"/>
      <c r="B68" s="153"/>
      <c r="C68" s="35" t="s">
        <v>26</v>
      </c>
      <c r="D68" s="12"/>
      <c r="E68" s="12"/>
      <c r="F68" s="12"/>
      <c r="G68" s="12"/>
      <c r="H68" s="12"/>
      <c r="I68" s="12"/>
      <c r="J68" s="33"/>
      <c r="K68" s="159"/>
      <c r="L68" s="156"/>
    </row>
    <row r="69" spans="1:12" ht="15" customHeight="1">
      <c r="A69" s="150"/>
      <c r="B69" s="153"/>
      <c r="C69" s="24" t="s">
        <v>27</v>
      </c>
      <c r="D69" s="6" t="str">
        <f>IF($B67="","",INDEX(Výpočty!$BE$5:$BE$600,MATCH('stovky družstva'!D68,Výpočty!$BC$5:$BC$600,0),1))</f>
        <v/>
      </c>
      <c r="E69" s="6" t="str">
        <f>IF($B67="","",INDEX(Výpočty!$BE$5:$BE$600,MATCH('stovky družstva'!E68,Výpočty!$BC$5:$BC$600,0),1))</f>
        <v/>
      </c>
      <c r="F69" s="6" t="str">
        <f>IF($B67="","",INDEX(Výpočty!$BE$5:$BE$600,MATCH('stovky družstva'!F68,Výpočty!$BC$5:$BC$600,0),1))</f>
        <v/>
      </c>
      <c r="G69" s="6" t="str">
        <f>IF($B67="","",INDEX(Výpočty!$BE$5:$BE$600,MATCH('stovky družstva'!G68,Výpočty!$BC$5:$BC$600,0),1))</f>
        <v/>
      </c>
      <c r="H69" s="6" t="str">
        <f>IF($B67="","",INDEX(Výpočty!$BE$5:$BE$600,MATCH('stovky družstva'!H68,Výpočty!$BC$5:$BC$600,0),1))</f>
        <v/>
      </c>
      <c r="I69" s="6" t="str">
        <f>IF($B67="","",INDEX(Výpočty!$BE$5:$BE$600,MATCH('stovky družstva'!I68,Výpočty!$BC$5:$BC$600,0),1))</f>
        <v/>
      </c>
      <c r="J69" s="21" t="str">
        <f>IF($B67="","",INDEX(Výpočty!$BE$5:$BE$600,MATCH('stovky družstva'!J68,Výpočty!$BC$5:$BC$600,0),1))</f>
        <v/>
      </c>
      <c r="K69" s="159"/>
      <c r="L69" s="156"/>
    </row>
    <row r="70" spans="1:12" ht="15" customHeight="1" thickBot="1">
      <c r="A70" s="151"/>
      <c r="B70" s="154"/>
      <c r="C70" s="36" t="s">
        <v>28</v>
      </c>
      <c r="D70" s="10" t="str">
        <f>IF($B67="","",INDEX(Výpočty!$BE$5:$BE$600,MATCH('stovky družstva'!D68,Výpočty!$BC$5:$BC$600,0)+1,1))</f>
        <v/>
      </c>
      <c r="E70" s="10" t="str">
        <f>IF($B67="","",INDEX(Výpočty!$BE$5:$BE$600,MATCH('stovky družstva'!E68,Výpočty!$BC$5:$BC$600,0)+1,1))</f>
        <v/>
      </c>
      <c r="F70" s="10" t="str">
        <f>IF($B67="","",INDEX(Výpočty!$BE$5:$BE$600,MATCH('stovky družstva'!F68,Výpočty!$BC$5:$BC$600,0)+1,1))</f>
        <v/>
      </c>
      <c r="G70" s="10" t="str">
        <f>IF($B67="","",INDEX(Výpočty!$BE$5:$BE$600,MATCH('stovky družstva'!G68,Výpočty!$BC$5:$BC$600,0)+1,1))</f>
        <v/>
      </c>
      <c r="H70" s="10" t="str">
        <f>IF($B67="","",INDEX(Výpočty!$BE$5:$BE$600,MATCH('stovky družstva'!H68,Výpočty!$BC$5:$BC$600,0)+1,1))</f>
        <v/>
      </c>
      <c r="I70" s="10" t="str">
        <f>IF($B67="","",INDEX(Výpočty!$BE$5:$BE$600,MATCH('stovky družstva'!I68,Výpočty!$BC$5:$BC$600,0)+1,1))</f>
        <v/>
      </c>
      <c r="J70" s="22" t="str">
        <f>IF($B67="","",INDEX(Výpočty!$BE$5:$BE$600,MATCH('stovky družstva'!J68,Výpočty!$BC$5:$BC$600,0)+1,1))</f>
        <v/>
      </c>
      <c r="K70" s="160"/>
      <c r="L70" s="157"/>
    </row>
    <row r="71" spans="1:12" ht="15" customHeight="1">
      <c r="A71" s="149" t="str">
        <f>IF(Družstva!A39="","",Družstva!A39)</f>
        <v/>
      </c>
      <c r="B71" s="152"/>
      <c r="C71" s="37" t="s">
        <v>25</v>
      </c>
      <c r="D71" s="13" t="str">
        <f>IF($B71="","",D67+1)</f>
        <v/>
      </c>
      <c r="E71" s="13" t="str">
        <f t="shared" ref="E71:J71" si="11">IF($B71="","",E67+1)</f>
        <v/>
      </c>
      <c r="F71" s="13" t="str">
        <f t="shared" si="11"/>
        <v/>
      </c>
      <c r="G71" s="13" t="str">
        <f t="shared" si="11"/>
        <v/>
      </c>
      <c r="H71" s="13" t="str">
        <f t="shared" si="11"/>
        <v/>
      </c>
      <c r="I71" s="13" t="str">
        <f t="shared" si="11"/>
        <v/>
      </c>
      <c r="J71" s="32" t="str">
        <f t="shared" si="11"/>
        <v/>
      </c>
      <c r="K71" s="158" t="str">
        <f>IF(B71="","",Výpočty!AE71)</f>
        <v/>
      </c>
      <c r="L71" s="155" t="str">
        <f>IF(C71="","",Výpočty!AF71)</f>
        <v/>
      </c>
    </row>
    <row r="72" spans="1:12" ht="15" customHeight="1">
      <c r="A72" s="150"/>
      <c r="B72" s="153"/>
      <c r="C72" s="35" t="s">
        <v>26</v>
      </c>
      <c r="D72" s="12"/>
      <c r="E72" s="12"/>
      <c r="F72" s="12"/>
      <c r="G72" s="12"/>
      <c r="H72" s="12"/>
      <c r="I72" s="12"/>
      <c r="J72" s="33"/>
      <c r="K72" s="159"/>
      <c r="L72" s="156"/>
    </row>
    <row r="73" spans="1:12" ht="15" customHeight="1">
      <c r="A73" s="150"/>
      <c r="B73" s="153"/>
      <c r="C73" s="24" t="s">
        <v>27</v>
      </c>
      <c r="D73" s="6" t="str">
        <f>IF($B71="","",INDEX(Výpočty!$BE$5:$BE$600,MATCH('stovky družstva'!D72,Výpočty!$BC$5:$BC$600,0),1))</f>
        <v/>
      </c>
      <c r="E73" s="6" t="str">
        <f>IF($B71="","",INDEX(Výpočty!$BE$5:$BE$600,MATCH('stovky družstva'!E72,Výpočty!$BC$5:$BC$600,0),1))</f>
        <v/>
      </c>
      <c r="F73" s="6" t="str">
        <f>IF($B71="","",INDEX(Výpočty!$BE$5:$BE$600,MATCH('stovky družstva'!F72,Výpočty!$BC$5:$BC$600,0),1))</f>
        <v/>
      </c>
      <c r="G73" s="6" t="str">
        <f>IF($B71="","",INDEX(Výpočty!$BE$5:$BE$600,MATCH('stovky družstva'!G72,Výpočty!$BC$5:$BC$600,0),1))</f>
        <v/>
      </c>
      <c r="H73" s="6" t="str">
        <f>IF($B71="","",INDEX(Výpočty!$BE$5:$BE$600,MATCH('stovky družstva'!H72,Výpočty!$BC$5:$BC$600,0),1))</f>
        <v/>
      </c>
      <c r="I73" s="6" t="str">
        <f>IF($B71="","",INDEX(Výpočty!$BE$5:$BE$600,MATCH('stovky družstva'!I72,Výpočty!$BC$5:$BC$600,0),1))</f>
        <v/>
      </c>
      <c r="J73" s="21" t="str">
        <f>IF($B71="","",INDEX(Výpočty!$BE$5:$BE$600,MATCH('stovky družstva'!J72,Výpočty!$BC$5:$BC$600,0),1))</f>
        <v/>
      </c>
      <c r="K73" s="159"/>
      <c r="L73" s="156"/>
    </row>
    <row r="74" spans="1:12" ht="15" customHeight="1" thickBot="1">
      <c r="A74" s="151"/>
      <c r="B74" s="154"/>
      <c r="C74" s="36" t="s">
        <v>28</v>
      </c>
      <c r="D74" s="10" t="str">
        <f>IF($B71="","",INDEX(Výpočty!$BE$5:$BE$600,MATCH('stovky družstva'!D72,Výpočty!$BC$5:$BC$600,0)+1,1))</f>
        <v/>
      </c>
      <c r="E74" s="10" t="str">
        <f>IF($B71="","",INDEX(Výpočty!$BE$5:$BE$600,MATCH('stovky družstva'!E72,Výpočty!$BC$5:$BC$600,0)+1,1))</f>
        <v/>
      </c>
      <c r="F74" s="10" t="str">
        <f>IF($B71="","",INDEX(Výpočty!$BE$5:$BE$600,MATCH('stovky družstva'!F72,Výpočty!$BC$5:$BC$600,0)+1,1))</f>
        <v/>
      </c>
      <c r="G74" s="10" t="str">
        <f>IF($B71="","",INDEX(Výpočty!$BE$5:$BE$600,MATCH('stovky družstva'!G72,Výpočty!$BC$5:$BC$600,0)+1,1))</f>
        <v/>
      </c>
      <c r="H74" s="10" t="str">
        <f>IF($B71="","",INDEX(Výpočty!$BE$5:$BE$600,MATCH('stovky družstva'!H72,Výpočty!$BC$5:$BC$600,0)+1,1))</f>
        <v/>
      </c>
      <c r="I74" s="10" t="str">
        <f>IF($B71="","",INDEX(Výpočty!$BE$5:$BE$600,MATCH('stovky družstva'!I72,Výpočty!$BC$5:$BC$600,0)+1,1))</f>
        <v/>
      </c>
      <c r="J74" s="22" t="str">
        <f>IF($B71="","",INDEX(Výpočty!$BE$5:$BE$600,MATCH('stovky družstva'!J72,Výpočty!$BC$5:$BC$600,0)+1,1))</f>
        <v/>
      </c>
      <c r="K74" s="160"/>
      <c r="L74" s="157"/>
    </row>
    <row r="75" spans="1:12" ht="15" customHeight="1">
      <c r="A75" s="149" t="str">
        <f>IF(Družstva!A41="","",Družstva!A41)</f>
        <v/>
      </c>
      <c r="B75" s="152"/>
      <c r="C75" s="37" t="s">
        <v>25</v>
      </c>
      <c r="D75" s="13" t="str">
        <f>IF($B75="","",D71+1)</f>
        <v/>
      </c>
      <c r="E75" s="13" t="str">
        <f t="shared" ref="E75:J75" si="12">IF($B75="","",E71+1)</f>
        <v/>
      </c>
      <c r="F75" s="13" t="str">
        <f t="shared" si="12"/>
        <v/>
      </c>
      <c r="G75" s="13" t="str">
        <f t="shared" si="12"/>
        <v/>
      </c>
      <c r="H75" s="13" t="str">
        <f t="shared" si="12"/>
        <v/>
      </c>
      <c r="I75" s="13" t="str">
        <f t="shared" si="12"/>
        <v/>
      </c>
      <c r="J75" s="32" t="str">
        <f t="shared" si="12"/>
        <v/>
      </c>
      <c r="K75" s="158" t="str">
        <f>IF(B75="","",Výpočty!AE75)</f>
        <v/>
      </c>
      <c r="L75" s="155" t="str">
        <f>IF(C75="","",Výpočty!AF75)</f>
        <v/>
      </c>
    </row>
    <row r="76" spans="1:12" ht="15" customHeight="1">
      <c r="A76" s="150"/>
      <c r="B76" s="153"/>
      <c r="C76" s="35" t="s">
        <v>26</v>
      </c>
      <c r="D76" s="12"/>
      <c r="E76" s="12"/>
      <c r="F76" s="12"/>
      <c r="G76" s="12"/>
      <c r="H76" s="12"/>
      <c r="I76" s="12"/>
      <c r="J76" s="33"/>
      <c r="K76" s="159"/>
      <c r="L76" s="156"/>
    </row>
    <row r="77" spans="1:12" ht="15" customHeight="1">
      <c r="A77" s="150"/>
      <c r="B77" s="153"/>
      <c r="C77" s="24" t="s">
        <v>27</v>
      </c>
      <c r="D77" s="6" t="str">
        <f>IF($B75="","",INDEX(Výpočty!$BE$5:$BE$600,MATCH('stovky družstva'!D76,Výpočty!$BC$5:$BC$600,0),1))</f>
        <v/>
      </c>
      <c r="E77" s="6" t="str">
        <f>IF($B75="","",INDEX(Výpočty!$BE$5:$BE$600,MATCH('stovky družstva'!E76,Výpočty!$BC$5:$BC$600,0),1))</f>
        <v/>
      </c>
      <c r="F77" s="6" t="str">
        <f>IF($B75="","",INDEX(Výpočty!$BE$5:$BE$600,MATCH('stovky družstva'!F76,Výpočty!$BC$5:$BC$600,0),1))</f>
        <v/>
      </c>
      <c r="G77" s="6" t="str">
        <f>IF($B75="","",INDEX(Výpočty!$BE$5:$BE$600,MATCH('stovky družstva'!G76,Výpočty!$BC$5:$BC$600,0),1))</f>
        <v/>
      </c>
      <c r="H77" s="6" t="str">
        <f>IF($B75="","",INDEX(Výpočty!$BE$5:$BE$600,MATCH('stovky družstva'!H76,Výpočty!$BC$5:$BC$600,0),1))</f>
        <v/>
      </c>
      <c r="I77" s="6" t="str">
        <f>IF($B75="","",INDEX(Výpočty!$BE$5:$BE$600,MATCH('stovky družstva'!I76,Výpočty!$BC$5:$BC$600,0),1))</f>
        <v/>
      </c>
      <c r="J77" s="21" t="str">
        <f>IF($B75="","",INDEX(Výpočty!$BE$5:$BE$600,MATCH('stovky družstva'!J76,Výpočty!$BC$5:$BC$600,0),1))</f>
        <v/>
      </c>
      <c r="K77" s="159"/>
      <c r="L77" s="156"/>
    </row>
    <row r="78" spans="1:12" ht="15" customHeight="1" thickBot="1">
      <c r="A78" s="151"/>
      <c r="B78" s="154"/>
      <c r="C78" s="36" t="s">
        <v>28</v>
      </c>
      <c r="D78" s="10" t="str">
        <f>IF($B75="","",INDEX(Výpočty!$BE$5:$BE$600,MATCH('stovky družstva'!D76,Výpočty!$BC$5:$BC$600,0)+1,1))</f>
        <v/>
      </c>
      <c r="E78" s="10" t="str">
        <f>IF($B75="","",INDEX(Výpočty!$BE$5:$BE$600,MATCH('stovky družstva'!E76,Výpočty!$BC$5:$BC$600,0)+1,1))</f>
        <v/>
      </c>
      <c r="F78" s="10" t="str">
        <f>IF($B75="","",INDEX(Výpočty!$BE$5:$BE$600,MATCH('stovky družstva'!F76,Výpočty!$BC$5:$BC$600,0)+1,1))</f>
        <v/>
      </c>
      <c r="G78" s="10" t="str">
        <f>IF($B75="","",INDEX(Výpočty!$BE$5:$BE$600,MATCH('stovky družstva'!G76,Výpočty!$BC$5:$BC$600,0)+1,1))</f>
        <v/>
      </c>
      <c r="H78" s="10" t="str">
        <f>IF($B75="","",INDEX(Výpočty!$BE$5:$BE$600,MATCH('stovky družstva'!H76,Výpočty!$BC$5:$BC$600,0)+1,1))</f>
        <v/>
      </c>
      <c r="I78" s="10" t="str">
        <f>IF($B75="","",INDEX(Výpočty!$BE$5:$BE$600,MATCH('stovky družstva'!I76,Výpočty!$BC$5:$BC$600,0)+1,1))</f>
        <v/>
      </c>
      <c r="J78" s="22" t="str">
        <f>IF($B75="","",INDEX(Výpočty!$BE$5:$BE$600,MATCH('stovky družstva'!J76,Výpočty!$BC$5:$BC$600,0)+1,1))</f>
        <v/>
      </c>
      <c r="K78" s="160"/>
      <c r="L78" s="157"/>
    </row>
    <row r="79" spans="1:12" ht="15" customHeight="1">
      <c r="A79" s="149" t="str">
        <f>IF(Družstva!A43="","",Družstva!A43)</f>
        <v/>
      </c>
      <c r="B79" s="152"/>
      <c r="C79" s="37" t="s">
        <v>25</v>
      </c>
      <c r="D79" s="13" t="str">
        <f>IF($B79="","",D75+1)</f>
        <v/>
      </c>
      <c r="E79" s="13" t="str">
        <f t="shared" ref="E79:J79" si="13">IF($B79="","",E75+1)</f>
        <v/>
      </c>
      <c r="F79" s="13" t="str">
        <f t="shared" si="13"/>
        <v/>
      </c>
      <c r="G79" s="13" t="str">
        <f t="shared" si="13"/>
        <v/>
      </c>
      <c r="H79" s="13" t="str">
        <f t="shared" si="13"/>
        <v/>
      </c>
      <c r="I79" s="13" t="str">
        <f t="shared" si="13"/>
        <v/>
      </c>
      <c r="J79" s="32" t="str">
        <f t="shared" si="13"/>
        <v/>
      </c>
      <c r="K79" s="158" t="str">
        <f>IF(B79="","",Výpočty!AE79)</f>
        <v/>
      </c>
      <c r="L79" s="155" t="str">
        <f>IF(C79="","",Výpočty!AF79)</f>
        <v/>
      </c>
    </row>
    <row r="80" spans="1:12" ht="15" customHeight="1">
      <c r="A80" s="150"/>
      <c r="B80" s="153"/>
      <c r="C80" s="35" t="s">
        <v>26</v>
      </c>
      <c r="D80" s="12"/>
      <c r="E80" s="12"/>
      <c r="F80" s="12"/>
      <c r="G80" s="12"/>
      <c r="H80" s="12"/>
      <c r="I80" s="12"/>
      <c r="J80" s="33"/>
      <c r="K80" s="159"/>
      <c r="L80" s="156"/>
    </row>
    <row r="81" spans="1:12" ht="15" customHeight="1">
      <c r="A81" s="150"/>
      <c r="B81" s="153"/>
      <c r="C81" s="24" t="s">
        <v>27</v>
      </c>
      <c r="D81" s="6" t="str">
        <f>IF($B79="","",INDEX(Výpočty!$BE$5:$BE$600,MATCH('stovky družstva'!D80,Výpočty!$BC$5:$BC$600,0),1))</f>
        <v/>
      </c>
      <c r="E81" s="6" t="str">
        <f>IF($B79="","",INDEX(Výpočty!$BE$5:$BE$600,MATCH('stovky družstva'!E80,Výpočty!$BC$5:$BC$600,0),1))</f>
        <v/>
      </c>
      <c r="F81" s="6" t="str">
        <f>IF($B79="","",INDEX(Výpočty!$BE$5:$BE$600,MATCH('stovky družstva'!F80,Výpočty!$BC$5:$BC$600,0),1))</f>
        <v/>
      </c>
      <c r="G81" s="6" t="str">
        <f>IF($B79="","",INDEX(Výpočty!$BE$5:$BE$600,MATCH('stovky družstva'!G80,Výpočty!$BC$5:$BC$600,0),1))</f>
        <v/>
      </c>
      <c r="H81" s="6" t="str">
        <f>IF($B79="","",INDEX(Výpočty!$BE$5:$BE$600,MATCH('stovky družstva'!H80,Výpočty!$BC$5:$BC$600,0),1))</f>
        <v/>
      </c>
      <c r="I81" s="6" t="str">
        <f>IF($B79="","",INDEX(Výpočty!$BE$5:$BE$600,MATCH('stovky družstva'!I80,Výpočty!$BC$5:$BC$600,0),1))</f>
        <v/>
      </c>
      <c r="J81" s="21" t="str">
        <f>IF($B79="","",INDEX(Výpočty!$BE$5:$BE$600,MATCH('stovky družstva'!J80,Výpočty!$BC$5:$BC$600,0),1))</f>
        <v/>
      </c>
      <c r="K81" s="159"/>
      <c r="L81" s="156"/>
    </row>
    <row r="82" spans="1:12" ht="15" customHeight="1" thickBot="1">
      <c r="A82" s="151"/>
      <c r="B82" s="154"/>
      <c r="C82" s="36" t="s">
        <v>28</v>
      </c>
      <c r="D82" s="10" t="str">
        <f>IF($B79="","",INDEX(Výpočty!$BE$5:$BE$600,MATCH('stovky družstva'!D80,Výpočty!$BC$5:$BC$600,0)+1,1))</f>
        <v/>
      </c>
      <c r="E82" s="10" t="str">
        <f>IF($B79="","",INDEX(Výpočty!$BE$5:$BE$600,MATCH('stovky družstva'!E80,Výpočty!$BC$5:$BC$600,0)+1,1))</f>
        <v/>
      </c>
      <c r="F82" s="10" t="str">
        <f>IF($B79="","",INDEX(Výpočty!$BE$5:$BE$600,MATCH('stovky družstva'!F80,Výpočty!$BC$5:$BC$600,0)+1,1))</f>
        <v/>
      </c>
      <c r="G82" s="10" t="str">
        <f>IF($B79="","",INDEX(Výpočty!$BE$5:$BE$600,MATCH('stovky družstva'!G80,Výpočty!$BC$5:$BC$600,0)+1,1))</f>
        <v/>
      </c>
      <c r="H82" s="10" t="str">
        <f>IF($B79="","",INDEX(Výpočty!$BE$5:$BE$600,MATCH('stovky družstva'!H80,Výpočty!$BC$5:$BC$600,0)+1,1))</f>
        <v/>
      </c>
      <c r="I82" s="10" t="str">
        <f>IF($B79="","",INDEX(Výpočty!$BE$5:$BE$600,MATCH('stovky družstva'!I80,Výpočty!$BC$5:$BC$600,0)+1,1))</f>
        <v/>
      </c>
      <c r="J82" s="22" t="str">
        <f>IF($B79="","",INDEX(Výpočty!$BE$5:$BE$600,MATCH('stovky družstva'!J80,Výpočty!$BC$5:$BC$600,0)+1,1))</f>
        <v/>
      </c>
      <c r="K82" s="160"/>
      <c r="L82" s="157"/>
    </row>
    <row r="83" spans="1:12" ht="15" customHeight="1">
      <c r="A83" s="149" t="str">
        <f>IF(Družstva!A45="","",Družstva!A45)</f>
        <v/>
      </c>
      <c r="B83" s="152"/>
      <c r="C83" s="37" t="s">
        <v>25</v>
      </c>
      <c r="D83" s="13" t="str">
        <f>IF($B83="","",D79+1)</f>
        <v/>
      </c>
      <c r="E83" s="13" t="str">
        <f t="shared" ref="E83:J83" si="14">IF($B83="","",E79+1)</f>
        <v/>
      </c>
      <c r="F83" s="13" t="str">
        <f t="shared" si="14"/>
        <v/>
      </c>
      <c r="G83" s="13" t="str">
        <f t="shared" si="14"/>
        <v/>
      </c>
      <c r="H83" s="13" t="str">
        <f t="shared" si="14"/>
        <v/>
      </c>
      <c r="I83" s="13" t="str">
        <f t="shared" si="14"/>
        <v/>
      </c>
      <c r="J83" s="32" t="str">
        <f t="shared" si="14"/>
        <v/>
      </c>
      <c r="K83" s="158" t="str">
        <f>IF(B83="","",Výpočty!AE83)</f>
        <v/>
      </c>
      <c r="L83" s="155" t="str">
        <f>IF(C83="","",Výpočty!AF83)</f>
        <v/>
      </c>
    </row>
    <row r="84" spans="1:12" ht="15" customHeight="1">
      <c r="A84" s="150"/>
      <c r="B84" s="153"/>
      <c r="C84" s="35" t="s">
        <v>26</v>
      </c>
      <c r="D84" s="12"/>
      <c r="E84" s="12"/>
      <c r="F84" s="12"/>
      <c r="G84" s="12"/>
      <c r="H84" s="12"/>
      <c r="I84" s="12"/>
      <c r="J84" s="33"/>
      <c r="K84" s="159"/>
      <c r="L84" s="156"/>
    </row>
    <row r="85" spans="1:12" ht="15" customHeight="1">
      <c r="A85" s="150"/>
      <c r="B85" s="153"/>
      <c r="C85" s="24" t="s">
        <v>27</v>
      </c>
      <c r="D85" s="6" t="str">
        <f>IF($B83="","",INDEX(Výpočty!$BE$5:$BE$600,MATCH('stovky družstva'!D84,Výpočty!$BC$5:$BC$600,0),1))</f>
        <v/>
      </c>
      <c r="E85" s="6" t="str">
        <f>IF($B83="","",INDEX(Výpočty!$BE$5:$BE$600,MATCH('stovky družstva'!E84,Výpočty!$BC$5:$BC$600,0),1))</f>
        <v/>
      </c>
      <c r="F85" s="6" t="str">
        <f>IF($B83="","",INDEX(Výpočty!$BE$5:$BE$600,MATCH('stovky družstva'!F84,Výpočty!$BC$5:$BC$600,0),1))</f>
        <v/>
      </c>
      <c r="G85" s="6" t="str">
        <f>IF($B83="","",INDEX(Výpočty!$BE$5:$BE$600,MATCH('stovky družstva'!G84,Výpočty!$BC$5:$BC$600,0),1))</f>
        <v/>
      </c>
      <c r="H85" s="6" t="str">
        <f>IF($B83="","",INDEX(Výpočty!$BE$5:$BE$600,MATCH('stovky družstva'!H84,Výpočty!$BC$5:$BC$600,0),1))</f>
        <v/>
      </c>
      <c r="I85" s="6" t="str">
        <f>IF($B83="","",INDEX(Výpočty!$BE$5:$BE$600,MATCH('stovky družstva'!I84,Výpočty!$BC$5:$BC$600,0),1))</f>
        <v/>
      </c>
      <c r="J85" s="21" t="str">
        <f>IF($B83="","",INDEX(Výpočty!$BE$5:$BE$600,MATCH('stovky družstva'!J84,Výpočty!$BC$5:$BC$600,0),1))</f>
        <v/>
      </c>
      <c r="K85" s="159"/>
      <c r="L85" s="156"/>
    </row>
    <row r="86" spans="1:12" ht="15" customHeight="1" thickBot="1">
      <c r="A86" s="151"/>
      <c r="B86" s="154"/>
      <c r="C86" s="36" t="s">
        <v>28</v>
      </c>
      <c r="D86" s="10" t="str">
        <f>IF($B83="","",INDEX(Výpočty!$BE$5:$BE$600,MATCH('stovky družstva'!D84,Výpočty!$BC$5:$BC$600,0)+1,1))</f>
        <v/>
      </c>
      <c r="E86" s="10" t="str">
        <f>IF($B83="","",INDEX(Výpočty!$BE$5:$BE$600,MATCH('stovky družstva'!E84,Výpočty!$BC$5:$BC$600,0)+1,1))</f>
        <v/>
      </c>
      <c r="F86" s="10" t="str">
        <f>IF($B83="","",INDEX(Výpočty!$BE$5:$BE$600,MATCH('stovky družstva'!F84,Výpočty!$BC$5:$BC$600,0)+1,1))</f>
        <v/>
      </c>
      <c r="G86" s="10" t="str">
        <f>IF($B83="","",INDEX(Výpočty!$BE$5:$BE$600,MATCH('stovky družstva'!G84,Výpočty!$BC$5:$BC$600,0)+1,1))</f>
        <v/>
      </c>
      <c r="H86" s="10" t="str">
        <f>IF($B83="","",INDEX(Výpočty!$BE$5:$BE$600,MATCH('stovky družstva'!H84,Výpočty!$BC$5:$BC$600,0)+1,1))</f>
        <v/>
      </c>
      <c r="I86" s="10" t="str">
        <f>IF($B83="","",INDEX(Výpočty!$BE$5:$BE$600,MATCH('stovky družstva'!I84,Výpočty!$BC$5:$BC$600,0)+1,1))</f>
        <v/>
      </c>
      <c r="J86" s="22" t="str">
        <f>IF($B83="","",INDEX(Výpočty!$BE$5:$BE$600,MATCH('stovky družstva'!J84,Výpočty!$BC$5:$BC$600,0)+1,1))</f>
        <v/>
      </c>
      <c r="K86" s="160"/>
      <c r="L86" s="157"/>
    </row>
    <row r="87" spans="1:12" ht="15" customHeight="1">
      <c r="A87" s="149" t="str">
        <f>IF(Družstva!A47="","",Družstva!A47)</f>
        <v/>
      </c>
      <c r="B87" s="152"/>
      <c r="C87" s="37" t="s">
        <v>25</v>
      </c>
      <c r="D87" s="13" t="str">
        <f>IF($B87="","",D83+1)</f>
        <v/>
      </c>
      <c r="E87" s="13" t="str">
        <f t="shared" ref="E87:J87" si="15">IF($B87="","",E83+1)</f>
        <v/>
      </c>
      <c r="F87" s="13" t="str">
        <f t="shared" si="15"/>
        <v/>
      </c>
      <c r="G87" s="13" t="str">
        <f t="shared" si="15"/>
        <v/>
      </c>
      <c r="H87" s="13" t="str">
        <f t="shared" si="15"/>
        <v/>
      </c>
      <c r="I87" s="13" t="str">
        <f t="shared" si="15"/>
        <v/>
      </c>
      <c r="J87" s="32" t="str">
        <f t="shared" si="15"/>
        <v/>
      </c>
      <c r="K87" s="158" t="str">
        <f>IF(B87="","",Výpočty!AE87)</f>
        <v/>
      </c>
      <c r="L87" s="155" t="str">
        <f>IF(C87="","",Výpočty!AF87)</f>
        <v/>
      </c>
    </row>
    <row r="88" spans="1:12" ht="15" customHeight="1">
      <c r="A88" s="150"/>
      <c r="B88" s="153"/>
      <c r="C88" s="35" t="s">
        <v>26</v>
      </c>
      <c r="D88" s="12"/>
      <c r="E88" s="12"/>
      <c r="F88" s="12"/>
      <c r="G88" s="12"/>
      <c r="H88" s="12"/>
      <c r="I88" s="12"/>
      <c r="J88" s="33"/>
      <c r="K88" s="159"/>
      <c r="L88" s="156"/>
    </row>
    <row r="89" spans="1:12" ht="15" customHeight="1">
      <c r="A89" s="150"/>
      <c r="B89" s="153"/>
      <c r="C89" s="24" t="s">
        <v>27</v>
      </c>
      <c r="D89" s="6" t="str">
        <f>IF($B87="","",INDEX(Výpočty!$BE$5:$BE$600,MATCH('stovky družstva'!D88,Výpočty!$BC$5:$BC$600,0),1))</f>
        <v/>
      </c>
      <c r="E89" s="6" t="str">
        <f>IF($B87="","",INDEX(Výpočty!$BE$5:$BE$600,MATCH('stovky družstva'!E88,Výpočty!$BC$5:$BC$600,0),1))</f>
        <v/>
      </c>
      <c r="F89" s="6" t="str">
        <f>IF($B87="","",INDEX(Výpočty!$BE$5:$BE$600,MATCH('stovky družstva'!F88,Výpočty!$BC$5:$BC$600,0),1))</f>
        <v/>
      </c>
      <c r="G89" s="6" t="str">
        <f>IF($B87="","",INDEX(Výpočty!$BE$5:$BE$600,MATCH('stovky družstva'!G88,Výpočty!$BC$5:$BC$600,0),1))</f>
        <v/>
      </c>
      <c r="H89" s="6" t="str">
        <f>IF($B87="","",INDEX(Výpočty!$BE$5:$BE$600,MATCH('stovky družstva'!H88,Výpočty!$BC$5:$BC$600,0),1))</f>
        <v/>
      </c>
      <c r="I89" s="6" t="str">
        <f>IF($B87="","",INDEX(Výpočty!$BE$5:$BE$600,MATCH('stovky družstva'!I88,Výpočty!$BC$5:$BC$600,0),1))</f>
        <v/>
      </c>
      <c r="J89" s="21" t="str">
        <f>IF($B87="","",INDEX(Výpočty!$BE$5:$BE$600,MATCH('stovky družstva'!J88,Výpočty!$BC$5:$BC$600,0),1))</f>
        <v/>
      </c>
      <c r="K89" s="159"/>
      <c r="L89" s="156"/>
    </row>
    <row r="90" spans="1:12" ht="15" customHeight="1" thickBot="1">
      <c r="A90" s="151"/>
      <c r="B90" s="154"/>
      <c r="C90" s="36" t="s">
        <v>28</v>
      </c>
      <c r="D90" s="10" t="str">
        <f>IF($B87="","",INDEX(Výpočty!$BE$5:$BE$600,MATCH('stovky družstva'!D88,Výpočty!$BC$5:$BC$600,0)+1,1))</f>
        <v/>
      </c>
      <c r="E90" s="10" t="str">
        <f>IF($B87="","",INDEX(Výpočty!$BE$5:$BE$600,MATCH('stovky družstva'!E88,Výpočty!$BC$5:$BC$600,0)+1,1))</f>
        <v/>
      </c>
      <c r="F90" s="10" t="str">
        <f>IF($B87="","",INDEX(Výpočty!$BE$5:$BE$600,MATCH('stovky družstva'!F88,Výpočty!$BC$5:$BC$600,0)+1,1))</f>
        <v/>
      </c>
      <c r="G90" s="10" t="str">
        <f>IF($B87="","",INDEX(Výpočty!$BE$5:$BE$600,MATCH('stovky družstva'!G88,Výpočty!$BC$5:$BC$600,0)+1,1))</f>
        <v/>
      </c>
      <c r="H90" s="10" t="str">
        <f>IF($B87="","",INDEX(Výpočty!$BE$5:$BE$600,MATCH('stovky družstva'!H88,Výpočty!$BC$5:$BC$600,0)+1,1))</f>
        <v/>
      </c>
      <c r="I90" s="10" t="str">
        <f>IF($B87="","",INDEX(Výpočty!$BE$5:$BE$600,MATCH('stovky družstva'!I88,Výpočty!$BC$5:$BC$600,0)+1,1))</f>
        <v/>
      </c>
      <c r="J90" s="22" t="str">
        <f>IF($B87="","",INDEX(Výpočty!$BE$5:$BE$600,MATCH('stovky družstva'!J88,Výpočty!$BC$5:$BC$600,0)+1,1))</f>
        <v/>
      </c>
      <c r="K90" s="160"/>
      <c r="L90" s="157"/>
    </row>
    <row r="92" spans="1:12" ht="15.75" thickBot="1"/>
    <row r="93" spans="1:12">
      <c r="A93" s="127" t="s">
        <v>0</v>
      </c>
      <c r="B93" s="7" t="s">
        <v>48</v>
      </c>
      <c r="C93" s="130" t="s">
        <v>21</v>
      </c>
      <c r="D93" s="133" t="s">
        <v>22</v>
      </c>
      <c r="E93" s="134"/>
      <c r="F93" s="134"/>
      <c r="G93" s="134"/>
      <c r="H93" s="134"/>
      <c r="I93" s="134"/>
      <c r="J93" s="161"/>
      <c r="K93" s="162" t="s">
        <v>23</v>
      </c>
      <c r="L93" s="138" t="s">
        <v>6</v>
      </c>
    </row>
    <row r="94" spans="1:12">
      <c r="A94" s="128"/>
      <c r="B94" s="140" t="s">
        <v>7</v>
      </c>
      <c r="C94" s="131"/>
      <c r="D94" s="8">
        <v>1</v>
      </c>
      <c r="E94" s="8">
        <v>2</v>
      </c>
      <c r="F94" s="8">
        <v>3</v>
      </c>
      <c r="G94" s="8">
        <v>4</v>
      </c>
      <c r="H94" s="8">
        <v>5</v>
      </c>
      <c r="I94" s="8">
        <v>6</v>
      </c>
      <c r="J94" s="8">
        <v>7</v>
      </c>
      <c r="K94" s="163"/>
      <c r="L94" s="139"/>
    </row>
    <row r="95" spans="1:12">
      <c r="A95" s="128"/>
      <c r="B95" s="141"/>
      <c r="C95" s="131"/>
      <c r="D95" s="9"/>
      <c r="E95" s="9"/>
      <c r="F95" s="9"/>
      <c r="G95" s="9"/>
      <c r="H95" s="9"/>
      <c r="I95" s="9"/>
      <c r="J95" s="9"/>
      <c r="K95" s="163"/>
      <c r="L95" s="139"/>
    </row>
    <row r="96" spans="1:12" ht="15.75" thickBot="1">
      <c r="A96" s="128"/>
      <c r="B96" s="141"/>
      <c r="C96" s="131"/>
      <c r="D96" s="9"/>
      <c r="E96" s="9"/>
      <c r="F96" s="9"/>
      <c r="G96" s="9"/>
      <c r="H96" s="9"/>
      <c r="I96" s="9"/>
      <c r="J96" s="9"/>
      <c r="K96" s="163"/>
      <c r="L96" s="139"/>
    </row>
    <row r="97" spans="1:12" ht="15" customHeight="1">
      <c r="A97" s="143" t="str">
        <f>IF(Družstva!A54="","",Družstva!A54)</f>
        <v/>
      </c>
      <c r="B97" s="164" t="str">
        <f>IF(Družstva!B54="","",Družstva!B54)</f>
        <v/>
      </c>
      <c r="C97" s="37" t="s">
        <v>25</v>
      </c>
      <c r="D97" s="13">
        <v>42</v>
      </c>
      <c r="E97" s="13">
        <v>5</v>
      </c>
      <c r="F97" s="13">
        <v>44</v>
      </c>
      <c r="G97" s="13">
        <v>10</v>
      </c>
      <c r="H97" s="13">
        <v>46</v>
      </c>
      <c r="I97" s="13">
        <v>48</v>
      </c>
      <c r="J97" s="13">
        <v>15</v>
      </c>
      <c r="K97" s="158" t="str">
        <f>IF(B97="","",Výpočty!AE97)</f>
        <v/>
      </c>
      <c r="L97" s="155" t="str">
        <f>IF(C97="","",Výpočty!AF97)</f>
        <v/>
      </c>
    </row>
    <row r="98" spans="1:12" ht="31.5" customHeight="1">
      <c r="A98" s="144"/>
      <c r="B98" s="165"/>
      <c r="C98" s="35" t="s">
        <v>26</v>
      </c>
      <c r="D98" s="12"/>
      <c r="E98" s="12"/>
      <c r="F98" s="12"/>
      <c r="G98" s="12"/>
      <c r="H98" s="12"/>
      <c r="I98" s="12"/>
      <c r="J98" s="33"/>
      <c r="K98" s="159"/>
      <c r="L98" s="156"/>
    </row>
    <row r="99" spans="1:12" ht="15" customHeight="1">
      <c r="A99" s="144"/>
      <c r="B99" s="165"/>
      <c r="C99" s="24" t="s">
        <v>27</v>
      </c>
      <c r="D99" s="6" t="str">
        <f>IF($B97="","",INDEX(Výpočty!$BE$5:$BE$600,MATCH('stovky družstva'!D98,Výpočty!$BC$5:$BC$600,0),1))</f>
        <v/>
      </c>
      <c r="E99" s="6" t="str">
        <f>IF($B97="","",INDEX(Výpočty!$BE$5:$BE$600,MATCH('stovky družstva'!E98,Výpočty!$BC$5:$BC$600,0),1))</f>
        <v/>
      </c>
      <c r="F99" s="6" t="str">
        <f>IF($B97="","",INDEX(Výpočty!$BE$5:$BE$600,MATCH('stovky družstva'!F98,Výpočty!$BC$5:$BC$600,0),1))</f>
        <v/>
      </c>
      <c r="G99" s="6" t="str">
        <f>IF($B97="","",INDEX(Výpočty!$BE$5:$BE$600,MATCH('stovky družstva'!G98,Výpočty!$BC$5:$BC$600,0),1))</f>
        <v/>
      </c>
      <c r="H99" s="6" t="str">
        <f>IF($B97="","",INDEX(Výpočty!$BE$5:$BE$600,MATCH('stovky družstva'!H98,Výpočty!$BC$5:$BC$600,0),1))</f>
        <v/>
      </c>
      <c r="I99" s="6" t="str">
        <f>IF($B97="","",INDEX(Výpočty!$BE$5:$BE$600,MATCH('stovky družstva'!I98,Výpočty!$BC$5:$BC$600,0),1))</f>
        <v/>
      </c>
      <c r="J99" s="21" t="str">
        <f>IF($B97="","",INDEX(Výpočty!$BE$5:$BE$600,MATCH('stovky družstva'!J98,Výpočty!$BC$5:$BC$600,0),1))</f>
        <v/>
      </c>
      <c r="K99" s="159"/>
      <c r="L99" s="156"/>
    </row>
    <row r="100" spans="1:12" ht="15.75" customHeight="1" thickBot="1">
      <c r="A100" s="145"/>
      <c r="B100" s="166"/>
      <c r="C100" s="36" t="s">
        <v>28</v>
      </c>
      <c r="D100" s="10" t="str">
        <f>IF($B97="","",INDEX(Výpočty!$BE$5:$BE$600,MATCH('stovky družstva'!D98,Výpočty!$BC$5:$BC$600,0)+1,1))</f>
        <v/>
      </c>
      <c r="E100" s="10" t="str">
        <f>IF($B97="","",INDEX(Výpočty!$BE$5:$BE$600,MATCH('stovky družstva'!E98,Výpočty!$BC$5:$BC$600,0)+1,1))</f>
        <v/>
      </c>
      <c r="F100" s="10" t="str">
        <f>IF($B97="","",INDEX(Výpočty!$BE$5:$BE$600,MATCH('stovky družstva'!F98,Výpočty!$BC$5:$BC$600,0)+1,1))</f>
        <v/>
      </c>
      <c r="G100" s="10" t="str">
        <f>IF($B97="","",INDEX(Výpočty!$BE$5:$BE$600,MATCH('stovky družstva'!G98,Výpočty!$BC$5:$BC$600,0)+1,1))</f>
        <v/>
      </c>
      <c r="H100" s="10" t="str">
        <f>IF($B97="","",INDEX(Výpočty!$BE$5:$BE$600,MATCH('stovky družstva'!H98,Výpočty!$BC$5:$BC$600,0)+1,1))</f>
        <v/>
      </c>
      <c r="I100" s="10" t="str">
        <f>IF($B97="","",INDEX(Výpočty!$BE$5:$BE$600,MATCH('stovky družstva'!I98,Výpočty!$BC$5:$BC$600,0)+1,1))</f>
        <v/>
      </c>
      <c r="J100" s="22" t="str">
        <f>IF($B97="","",INDEX(Výpočty!$BE$5:$BE$600,MATCH('stovky družstva'!J98,Výpočty!$BC$5:$BC$600,0)+1,1))</f>
        <v/>
      </c>
      <c r="K100" s="160"/>
      <c r="L100" s="157"/>
    </row>
    <row r="101" spans="1:12" ht="15" customHeight="1">
      <c r="A101" s="149" t="str">
        <f>IF(Družstva!A56="","",Družstva!A56)</f>
        <v/>
      </c>
      <c r="B101" s="152"/>
      <c r="C101" s="34" t="s">
        <v>25</v>
      </c>
      <c r="D101" s="18" t="str">
        <f>IF($B101="","",D97+1)</f>
        <v/>
      </c>
      <c r="E101" s="18" t="str">
        <f t="shared" ref="E101:J101" si="16">IF($B101="","",E97+1)</f>
        <v/>
      </c>
      <c r="F101" s="18" t="str">
        <f t="shared" si="16"/>
        <v/>
      </c>
      <c r="G101" s="18" t="str">
        <f t="shared" si="16"/>
        <v/>
      </c>
      <c r="H101" s="18" t="str">
        <f t="shared" si="16"/>
        <v/>
      </c>
      <c r="I101" s="18" t="str">
        <f t="shared" si="16"/>
        <v/>
      </c>
      <c r="J101" s="26" t="str">
        <f t="shared" si="16"/>
        <v/>
      </c>
      <c r="K101" s="158" t="str">
        <f>IF(B101="","",Výpočty!AE101)</f>
        <v/>
      </c>
      <c r="L101" s="155" t="str">
        <f>IF(C101="","",Výpočty!AF101)</f>
        <v/>
      </c>
    </row>
    <row r="102" spans="1:12" ht="15" customHeight="1">
      <c r="A102" s="150"/>
      <c r="B102" s="153"/>
      <c r="C102" s="35" t="s">
        <v>26</v>
      </c>
      <c r="D102" s="12"/>
      <c r="E102" s="12"/>
      <c r="F102" s="12"/>
      <c r="G102" s="12"/>
      <c r="H102" s="12"/>
      <c r="I102" s="12"/>
      <c r="J102" s="33"/>
      <c r="K102" s="159"/>
      <c r="L102" s="156"/>
    </row>
    <row r="103" spans="1:12" ht="15" customHeight="1">
      <c r="A103" s="150"/>
      <c r="B103" s="153"/>
      <c r="C103" s="24" t="s">
        <v>27</v>
      </c>
      <c r="D103" s="6" t="str">
        <f>IF($B101="","",INDEX(Výpočty!$BE$5:$BE$600,MATCH('stovky družstva'!D102,Výpočty!$BC$5:$BC$600,0),1))</f>
        <v/>
      </c>
      <c r="E103" s="6" t="str">
        <f>IF($B101="","",INDEX(Výpočty!$BE$5:$BE$600,MATCH('stovky družstva'!E102,Výpočty!$BC$5:$BC$600,0),1))</f>
        <v/>
      </c>
      <c r="F103" s="6" t="str">
        <f>IF($B101="","",INDEX(Výpočty!$BE$5:$BE$600,MATCH('stovky družstva'!F102,Výpočty!$BC$5:$BC$600,0),1))</f>
        <v/>
      </c>
      <c r="G103" s="6" t="str">
        <f>IF($B101="","",INDEX(Výpočty!$BE$5:$BE$600,MATCH('stovky družstva'!G102,Výpočty!$BC$5:$BC$600,0),1))</f>
        <v/>
      </c>
      <c r="H103" s="6" t="str">
        <f>IF($B101="","",INDEX(Výpočty!$BE$5:$BE$600,MATCH('stovky družstva'!H102,Výpočty!$BC$5:$BC$600,0),1))</f>
        <v/>
      </c>
      <c r="I103" s="6" t="str">
        <f>IF($B101="","",INDEX(Výpočty!$BE$5:$BE$600,MATCH('stovky družstva'!I102,Výpočty!$BC$5:$BC$600,0),1))</f>
        <v/>
      </c>
      <c r="J103" s="21" t="str">
        <f>IF($B101="","",INDEX(Výpočty!$BE$5:$BE$600,MATCH('stovky družstva'!J102,Výpočty!$BC$5:$BC$600,0),1))</f>
        <v/>
      </c>
      <c r="K103" s="159"/>
      <c r="L103" s="156"/>
    </row>
    <row r="104" spans="1:12" ht="15" customHeight="1" thickBot="1">
      <c r="A104" s="151"/>
      <c r="B104" s="154"/>
      <c r="C104" s="36" t="s">
        <v>28</v>
      </c>
      <c r="D104" s="10" t="str">
        <f>IF($B101="","",INDEX(Výpočty!$BE$5:$BE$600,MATCH('stovky družstva'!D102,Výpočty!$BC$5:$BC$600,0)+1,1))</f>
        <v/>
      </c>
      <c r="E104" s="10" t="str">
        <f>IF($B101="","",INDEX(Výpočty!$BE$5:$BE$600,MATCH('stovky družstva'!E102,Výpočty!$BC$5:$BC$600,0)+1,1))</f>
        <v/>
      </c>
      <c r="F104" s="10" t="str">
        <f>IF($B101="","",INDEX(Výpočty!$BE$5:$BE$600,MATCH('stovky družstva'!F102,Výpočty!$BC$5:$BC$600,0)+1,1))</f>
        <v/>
      </c>
      <c r="G104" s="10" t="str">
        <f>IF($B101="","",INDEX(Výpočty!$BE$5:$BE$600,MATCH('stovky družstva'!G102,Výpočty!$BC$5:$BC$600,0)+1,1))</f>
        <v/>
      </c>
      <c r="H104" s="10" t="str">
        <f>IF($B101="","",INDEX(Výpočty!$BE$5:$BE$600,MATCH('stovky družstva'!H102,Výpočty!$BC$5:$BC$600,0)+1,1))</f>
        <v/>
      </c>
      <c r="I104" s="10" t="str">
        <f>IF($B101="","",INDEX(Výpočty!$BE$5:$BE$600,MATCH('stovky družstva'!I102,Výpočty!$BC$5:$BC$600,0)+1,1))</f>
        <v/>
      </c>
      <c r="J104" s="22" t="str">
        <f>IF($B101="","",INDEX(Výpočty!$BE$5:$BE$600,MATCH('stovky družstva'!J102,Výpočty!$BC$5:$BC$600,0)+1,1))</f>
        <v/>
      </c>
      <c r="K104" s="160"/>
      <c r="L104" s="157"/>
    </row>
    <row r="105" spans="1:12" ht="15" customHeight="1">
      <c r="A105" s="149" t="str">
        <f>IF(Družstva!A58="","",Družstva!A58)</f>
        <v/>
      </c>
      <c r="B105" s="152"/>
      <c r="C105" s="37" t="s">
        <v>25</v>
      </c>
      <c r="D105" s="13" t="str">
        <f>IF($B105="","",D101+1)</f>
        <v/>
      </c>
      <c r="E105" s="13" t="str">
        <f t="shared" ref="E105:J105" si="17">IF($B105="","",E101+1)</f>
        <v/>
      </c>
      <c r="F105" s="13" t="str">
        <f t="shared" si="17"/>
        <v/>
      </c>
      <c r="G105" s="13" t="str">
        <f t="shared" si="17"/>
        <v/>
      </c>
      <c r="H105" s="13" t="str">
        <f t="shared" si="17"/>
        <v/>
      </c>
      <c r="I105" s="13" t="str">
        <f t="shared" si="17"/>
        <v/>
      </c>
      <c r="J105" s="32" t="str">
        <f t="shared" si="17"/>
        <v/>
      </c>
      <c r="K105" s="158" t="str">
        <f>IF(B105="","",Výpočty!AE105)</f>
        <v/>
      </c>
      <c r="L105" s="155" t="str">
        <f>IF(C105="","",Výpočty!AF105)</f>
        <v/>
      </c>
    </row>
    <row r="106" spans="1:12" ht="15" customHeight="1">
      <c r="A106" s="150"/>
      <c r="B106" s="153"/>
      <c r="C106" s="35" t="s">
        <v>26</v>
      </c>
      <c r="D106" s="12"/>
      <c r="E106" s="12"/>
      <c r="F106" s="12"/>
      <c r="G106" s="12"/>
      <c r="H106" s="12"/>
      <c r="I106" s="12"/>
      <c r="J106" s="33"/>
      <c r="K106" s="159"/>
      <c r="L106" s="156"/>
    </row>
    <row r="107" spans="1:12" ht="15" customHeight="1">
      <c r="A107" s="150"/>
      <c r="B107" s="153"/>
      <c r="C107" s="24" t="s">
        <v>27</v>
      </c>
      <c r="D107" s="6" t="str">
        <f>IF($B105="","",INDEX(Výpočty!$BE$5:$BE$600,MATCH('stovky družstva'!D106,Výpočty!$BC$5:$BC$600,0),1))</f>
        <v/>
      </c>
      <c r="E107" s="6" t="str">
        <f>IF($B105="","",INDEX(Výpočty!$BE$5:$BE$600,MATCH('stovky družstva'!E106,Výpočty!$BC$5:$BC$600,0),1))</f>
        <v/>
      </c>
      <c r="F107" s="6" t="str">
        <f>IF($B105="","",INDEX(Výpočty!$BE$5:$BE$600,MATCH('stovky družstva'!F106,Výpočty!$BC$5:$BC$600,0),1))</f>
        <v/>
      </c>
      <c r="G107" s="6" t="str">
        <f>IF($B105="","",INDEX(Výpočty!$BE$5:$BE$600,MATCH('stovky družstva'!G106,Výpočty!$BC$5:$BC$600,0),1))</f>
        <v/>
      </c>
      <c r="H107" s="6" t="str">
        <f>IF($B105="","",INDEX(Výpočty!$BE$5:$BE$600,MATCH('stovky družstva'!H106,Výpočty!$BC$5:$BC$600,0),1))</f>
        <v/>
      </c>
      <c r="I107" s="6" t="str">
        <f>IF($B105="","",INDEX(Výpočty!$BE$5:$BE$600,MATCH('stovky družstva'!I106,Výpočty!$BC$5:$BC$600,0),1))</f>
        <v/>
      </c>
      <c r="J107" s="21" t="str">
        <f>IF($B105="","",INDEX(Výpočty!$BE$5:$BE$600,MATCH('stovky družstva'!J106,Výpočty!$BC$5:$BC$600,0),1))</f>
        <v/>
      </c>
      <c r="K107" s="159"/>
      <c r="L107" s="156"/>
    </row>
    <row r="108" spans="1:12" ht="15" customHeight="1" thickBot="1">
      <c r="A108" s="151"/>
      <c r="B108" s="154"/>
      <c r="C108" s="36" t="s">
        <v>28</v>
      </c>
      <c r="D108" s="10" t="str">
        <f>IF($B105="","",INDEX(Výpočty!$BE$5:$BE$600,MATCH('stovky družstva'!D106,Výpočty!$BC$5:$BC$600,0)+1,1))</f>
        <v/>
      </c>
      <c r="E108" s="10" t="str">
        <f>IF($B105="","",INDEX(Výpočty!$BE$5:$BE$600,MATCH('stovky družstva'!E106,Výpočty!$BC$5:$BC$600,0)+1,1))</f>
        <v/>
      </c>
      <c r="F108" s="10" t="str">
        <f>IF($B105="","",INDEX(Výpočty!$BE$5:$BE$600,MATCH('stovky družstva'!F106,Výpočty!$BC$5:$BC$600,0)+1,1))</f>
        <v/>
      </c>
      <c r="G108" s="10" t="str">
        <f>IF($B105="","",INDEX(Výpočty!$BE$5:$BE$600,MATCH('stovky družstva'!G106,Výpočty!$BC$5:$BC$600,0)+1,1))</f>
        <v/>
      </c>
      <c r="H108" s="10" t="str">
        <f>IF($B105="","",INDEX(Výpočty!$BE$5:$BE$600,MATCH('stovky družstva'!H106,Výpočty!$BC$5:$BC$600,0)+1,1))</f>
        <v/>
      </c>
      <c r="I108" s="10" t="str">
        <f>IF($B105="","",INDEX(Výpočty!$BE$5:$BE$600,MATCH('stovky družstva'!I106,Výpočty!$BC$5:$BC$600,0)+1,1))</f>
        <v/>
      </c>
      <c r="J108" s="22" t="str">
        <f>IF($B105="","",INDEX(Výpočty!$BE$5:$BE$600,MATCH('stovky družstva'!J106,Výpočty!$BC$5:$BC$600,0)+1,1))</f>
        <v/>
      </c>
      <c r="K108" s="160"/>
      <c r="L108" s="157"/>
    </row>
    <row r="109" spans="1:12" ht="15" customHeight="1">
      <c r="A109" s="149" t="str">
        <f>IF(Družstva!A60="","",Družstva!A60)</f>
        <v/>
      </c>
      <c r="B109" s="152"/>
      <c r="C109" s="37" t="s">
        <v>25</v>
      </c>
      <c r="D109" s="13" t="str">
        <f>IF($B109="","",D105+1)</f>
        <v/>
      </c>
      <c r="E109" s="13" t="str">
        <f t="shared" ref="E109:J109" si="18">IF($B109="","",E105+1)</f>
        <v/>
      </c>
      <c r="F109" s="13" t="str">
        <f t="shared" si="18"/>
        <v/>
      </c>
      <c r="G109" s="13" t="str">
        <f t="shared" si="18"/>
        <v/>
      </c>
      <c r="H109" s="13" t="str">
        <f t="shared" si="18"/>
        <v/>
      </c>
      <c r="I109" s="13" t="str">
        <f t="shared" si="18"/>
        <v/>
      </c>
      <c r="J109" s="32" t="str">
        <f t="shared" si="18"/>
        <v/>
      </c>
      <c r="K109" s="158" t="str">
        <f>IF(B109="","",Výpočty!AE109)</f>
        <v/>
      </c>
      <c r="L109" s="155" t="str">
        <f>IF(C109="","",Výpočty!AF109)</f>
        <v/>
      </c>
    </row>
    <row r="110" spans="1:12" ht="15" customHeight="1">
      <c r="A110" s="150"/>
      <c r="B110" s="153"/>
      <c r="C110" s="35" t="s">
        <v>26</v>
      </c>
      <c r="D110" s="12"/>
      <c r="E110" s="12"/>
      <c r="F110" s="12"/>
      <c r="G110" s="12"/>
      <c r="H110" s="12"/>
      <c r="I110" s="12"/>
      <c r="J110" s="33"/>
      <c r="K110" s="159"/>
      <c r="L110" s="156"/>
    </row>
    <row r="111" spans="1:12" ht="15" customHeight="1">
      <c r="A111" s="150"/>
      <c r="B111" s="153"/>
      <c r="C111" s="24" t="s">
        <v>27</v>
      </c>
      <c r="D111" s="6" t="str">
        <f>IF($B109="","",INDEX(Výpočty!$BE$5:$BE$600,MATCH('stovky družstva'!D110,Výpočty!$BC$5:$BC$600,0),1))</f>
        <v/>
      </c>
      <c r="E111" s="6" t="str">
        <f>IF($B109="","",INDEX(Výpočty!$BE$5:$BE$600,MATCH('stovky družstva'!E110,Výpočty!$BC$5:$BC$600,0),1))</f>
        <v/>
      </c>
      <c r="F111" s="6" t="str">
        <f>IF($B109="","",INDEX(Výpočty!$BE$5:$BE$600,MATCH('stovky družstva'!F110,Výpočty!$BC$5:$BC$600,0),1))</f>
        <v/>
      </c>
      <c r="G111" s="6" t="str">
        <f>IF($B109="","",INDEX(Výpočty!$BE$5:$BE$600,MATCH('stovky družstva'!G110,Výpočty!$BC$5:$BC$600,0),1))</f>
        <v/>
      </c>
      <c r="H111" s="6" t="str">
        <f>IF($B109="","",INDEX(Výpočty!$BE$5:$BE$600,MATCH('stovky družstva'!H110,Výpočty!$BC$5:$BC$600,0),1))</f>
        <v/>
      </c>
      <c r="I111" s="6" t="str">
        <f>IF($B109="","",INDEX(Výpočty!$BE$5:$BE$600,MATCH('stovky družstva'!I110,Výpočty!$BC$5:$BC$600,0),1))</f>
        <v/>
      </c>
      <c r="J111" s="21" t="str">
        <f>IF($B109="","",INDEX(Výpočty!$BE$5:$BE$600,MATCH('stovky družstva'!J110,Výpočty!$BC$5:$BC$600,0),1))</f>
        <v/>
      </c>
      <c r="K111" s="159"/>
      <c r="L111" s="156"/>
    </row>
    <row r="112" spans="1:12" ht="15" customHeight="1" thickBot="1">
      <c r="A112" s="151"/>
      <c r="B112" s="154"/>
      <c r="C112" s="36" t="s">
        <v>28</v>
      </c>
      <c r="D112" s="10" t="str">
        <f>IF($B109="","",INDEX(Výpočty!$BE$5:$BE$600,MATCH('stovky družstva'!D110,Výpočty!$BC$5:$BC$600,0)+1,1))</f>
        <v/>
      </c>
      <c r="E112" s="10" t="str">
        <f>IF($B109="","",INDEX(Výpočty!$BE$5:$BE$600,MATCH('stovky družstva'!E110,Výpočty!$BC$5:$BC$600,0)+1,1))</f>
        <v/>
      </c>
      <c r="F112" s="10" t="str">
        <f>IF($B109="","",INDEX(Výpočty!$BE$5:$BE$600,MATCH('stovky družstva'!F110,Výpočty!$BC$5:$BC$600,0)+1,1))</f>
        <v/>
      </c>
      <c r="G112" s="10" t="str">
        <f>IF($B109="","",INDEX(Výpočty!$BE$5:$BE$600,MATCH('stovky družstva'!G110,Výpočty!$BC$5:$BC$600,0)+1,1))</f>
        <v/>
      </c>
      <c r="H112" s="10" t="str">
        <f>IF($B109="","",INDEX(Výpočty!$BE$5:$BE$600,MATCH('stovky družstva'!H110,Výpočty!$BC$5:$BC$600,0)+1,1))</f>
        <v/>
      </c>
      <c r="I112" s="10" t="str">
        <f>IF($B109="","",INDEX(Výpočty!$BE$5:$BE$600,MATCH('stovky družstva'!I110,Výpočty!$BC$5:$BC$600,0)+1,1))</f>
        <v/>
      </c>
      <c r="J112" s="22" t="str">
        <f>IF($B109="","",INDEX(Výpočty!$BE$5:$BE$600,MATCH('stovky družstva'!J110,Výpočty!$BC$5:$BC$600,0)+1,1))</f>
        <v/>
      </c>
      <c r="K112" s="160"/>
      <c r="L112" s="157"/>
    </row>
    <row r="113" spans="1:12" ht="15" customHeight="1">
      <c r="A113" s="149" t="str">
        <f>IF(Družstva!A62="","",Družstva!A62)</f>
        <v/>
      </c>
      <c r="B113" s="152"/>
      <c r="C113" s="37" t="s">
        <v>25</v>
      </c>
      <c r="D113" s="13" t="str">
        <f>IF($B113="","",D109+1)</f>
        <v/>
      </c>
      <c r="E113" s="13" t="str">
        <f t="shared" ref="E113:J113" si="19">IF($B113="","",E109+1)</f>
        <v/>
      </c>
      <c r="F113" s="13" t="str">
        <f t="shared" si="19"/>
        <v/>
      </c>
      <c r="G113" s="13" t="str">
        <f t="shared" si="19"/>
        <v/>
      </c>
      <c r="H113" s="13" t="str">
        <f t="shared" si="19"/>
        <v/>
      </c>
      <c r="I113" s="13" t="str">
        <f t="shared" si="19"/>
        <v/>
      </c>
      <c r="J113" s="32" t="str">
        <f t="shared" si="19"/>
        <v/>
      </c>
      <c r="K113" s="158" t="str">
        <f>IF(B113="","",Výpočty!AE113)</f>
        <v/>
      </c>
      <c r="L113" s="155" t="str">
        <f>IF(C113="","",Výpočty!AF113)</f>
        <v/>
      </c>
    </row>
    <row r="114" spans="1:12" ht="15" customHeight="1">
      <c r="A114" s="150"/>
      <c r="B114" s="153"/>
      <c r="C114" s="35" t="s">
        <v>26</v>
      </c>
      <c r="D114" s="12"/>
      <c r="E114" s="12"/>
      <c r="F114" s="12"/>
      <c r="G114" s="12"/>
      <c r="H114" s="12"/>
      <c r="I114" s="12"/>
      <c r="J114" s="33"/>
      <c r="K114" s="159"/>
      <c r="L114" s="156"/>
    </row>
    <row r="115" spans="1:12" ht="15" customHeight="1">
      <c r="A115" s="150"/>
      <c r="B115" s="153"/>
      <c r="C115" s="24" t="s">
        <v>27</v>
      </c>
      <c r="D115" s="6" t="str">
        <f>IF($B113="","",INDEX(Výpočty!$BE$5:$BE$600,MATCH('stovky družstva'!D114,Výpočty!$BC$5:$BC$600,0),1))</f>
        <v/>
      </c>
      <c r="E115" s="6" t="str">
        <f>IF($B113="","",INDEX(Výpočty!$BE$5:$BE$600,MATCH('stovky družstva'!E114,Výpočty!$BC$5:$BC$600,0),1))</f>
        <v/>
      </c>
      <c r="F115" s="6" t="str">
        <f>IF($B113="","",INDEX(Výpočty!$BE$5:$BE$600,MATCH('stovky družstva'!F114,Výpočty!$BC$5:$BC$600,0),1))</f>
        <v/>
      </c>
      <c r="G115" s="6" t="str">
        <f>IF($B113="","",INDEX(Výpočty!$BE$5:$BE$600,MATCH('stovky družstva'!G114,Výpočty!$BC$5:$BC$600,0),1))</f>
        <v/>
      </c>
      <c r="H115" s="6" t="str">
        <f>IF($B113="","",INDEX(Výpočty!$BE$5:$BE$600,MATCH('stovky družstva'!H114,Výpočty!$BC$5:$BC$600,0),1))</f>
        <v/>
      </c>
      <c r="I115" s="6" t="str">
        <f>IF($B113="","",INDEX(Výpočty!$BE$5:$BE$600,MATCH('stovky družstva'!I114,Výpočty!$BC$5:$BC$600,0),1))</f>
        <v/>
      </c>
      <c r="J115" s="21" t="str">
        <f>IF($B113="","",INDEX(Výpočty!$BE$5:$BE$600,MATCH('stovky družstva'!J114,Výpočty!$BC$5:$BC$600,0),1))</f>
        <v/>
      </c>
      <c r="K115" s="159"/>
      <c r="L115" s="156"/>
    </row>
    <row r="116" spans="1:12" ht="15" customHeight="1" thickBot="1">
      <c r="A116" s="151"/>
      <c r="B116" s="154"/>
      <c r="C116" s="36" t="s">
        <v>28</v>
      </c>
      <c r="D116" s="10" t="str">
        <f>IF($B113="","",INDEX(Výpočty!$BE$5:$BE$600,MATCH('stovky družstva'!D114,Výpočty!$BC$5:$BC$600,0)+1,1))</f>
        <v/>
      </c>
      <c r="E116" s="10" t="str">
        <f>IF($B113="","",INDEX(Výpočty!$BE$5:$BE$600,MATCH('stovky družstva'!E114,Výpočty!$BC$5:$BC$600,0)+1,1))</f>
        <v/>
      </c>
      <c r="F116" s="10" t="str">
        <f>IF($B113="","",INDEX(Výpočty!$BE$5:$BE$600,MATCH('stovky družstva'!F114,Výpočty!$BC$5:$BC$600,0)+1,1))</f>
        <v/>
      </c>
      <c r="G116" s="10" t="str">
        <f>IF($B113="","",INDEX(Výpočty!$BE$5:$BE$600,MATCH('stovky družstva'!G114,Výpočty!$BC$5:$BC$600,0)+1,1))</f>
        <v/>
      </c>
      <c r="H116" s="10" t="str">
        <f>IF($B113="","",INDEX(Výpočty!$BE$5:$BE$600,MATCH('stovky družstva'!H114,Výpočty!$BC$5:$BC$600,0)+1,1))</f>
        <v/>
      </c>
      <c r="I116" s="10" t="str">
        <f>IF($B113="","",INDEX(Výpočty!$BE$5:$BE$600,MATCH('stovky družstva'!I114,Výpočty!$BC$5:$BC$600,0)+1,1))</f>
        <v/>
      </c>
      <c r="J116" s="22" t="str">
        <f>IF($B113="","",INDEX(Výpočty!$BE$5:$BE$600,MATCH('stovky družstva'!J114,Výpočty!$BC$5:$BC$600,0)+1,1))</f>
        <v/>
      </c>
      <c r="K116" s="160"/>
      <c r="L116" s="157"/>
    </row>
    <row r="117" spans="1:12" ht="15" customHeight="1">
      <c r="A117" s="149" t="str">
        <f>IF(Družstva!A64="","",Družstva!A64)</f>
        <v/>
      </c>
      <c r="B117" s="152"/>
      <c r="C117" s="37" t="s">
        <v>25</v>
      </c>
      <c r="D117" s="13" t="str">
        <f>IF($B117="","",D113+1)</f>
        <v/>
      </c>
      <c r="E117" s="13" t="str">
        <f t="shared" ref="E117:J117" si="20">IF($B117="","",E113+1)</f>
        <v/>
      </c>
      <c r="F117" s="13" t="str">
        <f t="shared" si="20"/>
        <v/>
      </c>
      <c r="G117" s="13" t="str">
        <f t="shared" si="20"/>
        <v/>
      </c>
      <c r="H117" s="13" t="str">
        <f t="shared" si="20"/>
        <v/>
      </c>
      <c r="I117" s="13" t="str">
        <f t="shared" si="20"/>
        <v/>
      </c>
      <c r="J117" s="32" t="str">
        <f t="shared" si="20"/>
        <v/>
      </c>
      <c r="K117" s="158" t="str">
        <f>IF(B117="","",Výpočty!AE117)</f>
        <v/>
      </c>
      <c r="L117" s="155" t="str">
        <f>IF(C117="","",Výpočty!AF117)</f>
        <v/>
      </c>
    </row>
    <row r="118" spans="1:12" ht="15" customHeight="1">
      <c r="A118" s="150"/>
      <c r="B118" s="153"/>
      <c r="C118" s="35" t="s">
        <v>26</v>
      </c>
      <c r="D118" s="12"/>
      <c r="E118" s="12"/>
      <c r="F118" s="12"/>
      <c r="G118" s="12"/>
      <c r="H118" s="12"/>
      <c r="I118" s="12"/>
      <c r="J118" s="33"/>
      <c r="K118" s="159"/>
      <c r="L118" s="156"/>
    </row>
    <row r="119" spans="1:12" ht="15" customHeight="1">
      <c r="A119" s="150"/>
      <c r="B119" s="153"/>
      <c r="C119" s="24" t="s">
        <v>27</v>
      </c>
      <c r="D119" s="6" t="str">
        <f>IF($B117="","",INDEX(Výpočty!$BE$5:$BE$600,MATCH('stovky družstva'!D118,Výpočty!$BC$5:$BC$600,0),1))</f>
        <v/>
      </c>
      <c r="E119" s="6" t="str">
        <f>IF($B117="","",INDEX(Výpočty!$BE$5:$BE$600,MATCH('stovky družstva'!E118,Výpočty!$BC$5:$BC$600,0),1))</f>
        <v/>
      </c>
      <c r="F119" s="6" t="str">
        <f>IF($B117="","",INDEX(Výpočty!$BE$5:$BE$600,MATCH('stovky družstva'!F118,Výpočty!$BC$5:$BC$600,0),1))</f>
        <v/>
      </c>
      <c r="G119" s="6" t="str">
        <f>IF($B117="","",INDEX(Výpočty!$BE$5:$BE$600,MATCH('stovky družstva'!G118,Výpočty!$BC$5:$BC$600,0),1))</f>
        <v/>
      </c>
      <c r="H119" s="6" t="str">
        <f>IF($B117="","",INDEX(Výpočty!$BE$5:$BE$600,MATCH('stovky družstva'!H118,Výpočty!$BC$5:$BC$600,0),1))</f>
        <v/>
      </c>
      <c r="I119" s="6" t="str">
        <f>IF($B117="","",INDEX(Výpočty!$BE$5:$BE$600,MATCH('stovky družstva'!I118,Výpočty!$BC$5:$BC$600,0),1))</f>
        <v/>
      </c>
      <c r="J119" s="21" t="str">
        <f>IF($B117="","",INDEX(Výpočty!$BE$5:$BE$600,MATCH('stovky družstva'!J118,Výpočty!$BC$5:$BC$600,0),1))</f>
        <v/>
      </c>
      <c r="K119" s="159"/>
      <c r="L119" s="156"/>
    </row>
    <row r="120" spans="1:12" ht="15" customHeight="1" thickBot="1">
      <c r="A120" s="151"/>
      <c r="B120" s="154"/>
      <c r="C120" s="36" t="s">
        <v>28</v>
      </c>
      <c r="D120" s="10" t="str">
        <f>IF($B117="","",INDEX(Výpočty!$BE$5:$BE$600,MATCH('stovky družstva'!D118,Výpočty!$BC$5:$BC$600,0)+1,1))</f>
        <v/>
      </c>
      <c r="E120" s="10" t="str">
        <f>IF($B117="","",INDEX(Výpočty!$BE$5:$BE$600,MATCH('stovky družstva'!E118,Výpočty!$BC$5:$BC$600,0)+1,1))</f>
        <v/>
      </c>
      <c r="F120" s="10" t="str">
        <f>IF($B117="","",INDEX(Výpočty!$BE$5:$BE$600,MATCH('stovky družstva'!F118,Výpočty!$BC$5:$BC$600,0)+1,1))</f>
        <v/>
      </c>
      <c r="G120" s="10" t="str">
        <f>IF($B117="","",INDEX(Výpočty!$BE$5:$BE$600,MATCH('stovky družstva'!G118,Výpočty!$BC$5:$BC$600,0)+1,1))</f>
        <v/>
      </c>
      <c r="H120" s="10" t="str">
        <f>IF($B117="","",INDEX(Výpočty!$BE$5:$BE$600,MATCH('stovky družstva'!H118,Výpočty!$BC$5:$BC$600,0)+1,1))</f>
        <v/>
      </c>
      <c r="I120" s="10" t="str">
        <f>IF($B117="","",INDEX(Výpočty!$BE$5:$BE$600,MATCH('stovky družstva'!I118,Výpočty!$BC$5:$BC$600,0)+1,1))</f>
        <v/>
      </c>
      <c r="J120" s="22" t="str">
        <f>IF($B117="","",INDEX(Výpočty!$BE$5:$BE$600,MATCH('stovky družstva'!J118,Výpočty!$BC$5:$BC$600,0)+1,1))</f>
        <v/>
      </c>
      <c r="K120" s="160"/>
      <c r="L120" s="157"/>
    </row>
    <row r="121" spans="1:12" ht="15" customHeight="1">
      <c r="A121" s="149" t="str">
        <f>IF(Družstva!A66="","",Družstva!A66)</f>
        <v/>
      </c>
      <c r="B121" s="152"/>
      <c r="C121" s="37" t="s">
        <v>25</v>
      </c>
      <c r="D121" s="13" t="str">
        <f>IF($B121="","",D117+1)</f>
        <v/>
      </c>
      <c r="E121" s="13" t="str">
        <f t="shared" ref="E121:J121" si="21">IF($B121="","",E117+1)</f>
        <v/>
      </c>
      <c r="F121" s="13" t="str">
        <f t="shared" si="21"/>
        <v/>
      </c>
      <c r="G121" s="13" t="str">
        <f t="shared" si="21"/>
        <v/>
      </c>
      <c r="H121" s="13" t="str">
        <f t="shared" si="21"/>
        <v/>
      </c>
      <c r="I121" s="13" t="str">
        <f t="shared" si="21"/>
        <v/>
      </c>
      <c r="J121" s="32" t="str">
        <f t="shared" si="21"/>
        <v/>
      </c>
      <c r="K121" s="158" t="str">
        <f>IF(B121="","",Výpočty!AE121)</f>
        <v/>
      </c>
      <c r="L121" s="155" t="str">
        <f>IF(C121="","",Výpočty!AF121)</f>
        <v/>
      </c>
    </row>
    <row r="122" spans="1:12" ht="15" customHeight="1">
      <c r="A122" s="150"/>
      <c r="B122" s="153"/>
      <c r="C122" s="35" t="s">
        <v>26</v>
      </c>
      <c r="D122" s="12"/>
      <c r="E122" s="12"/>
      <c r="F122" s="12"/>
      <c r="G122" s="12"/>
      <c r="H122" s="12"/>
      <c r="I122" s="12"/>
      <c r="J122" s="33"/>
      <c r="K122" s="159"/>
      <c r="L122" s="156"/>
    </row>
    <row r="123" spans="1:12" ht="15" customHeight="1">
      <c r="A123" s="150"/>
      <c r="B123" s="153"/>
      <c r="C123" s="24" t="s">
        <v>27</v>
      </c>
      <c r="D123" s="6" t="str">
        <f>IF($B121="","",INDEX(Výpočty!$BE$5:$BE$600,MATCH('stovky družstva'!D122,Výpočty!$BC$5:$BC$600,0),1))</f>
        <v/>
      </c>
      <c r="E123" s="6" t="str">
        <f>IF($B121="","",INDEX(Výpočty!$BE$5:$BE$600,MATCH('stovky družstva'!E122,Výpočty!$BC$5:$BC$600,0),1))</f>
        <v/>
      </c>
      <c r="F123" s="6" t="str">
        <f>IF($B121="","",INDEX(Výpočty!$BE$5:$BE$600,MATCH('stovky družstva'!F122,Výpočty!$BC$5:$BC$600,0),1))</f>
        <v/>
      </c>
      <c r="G123" s="6" t="str">
        <f>IF($B121="","",INDEX(Výpočty!$BE$5:$BE$600,MATCH('stovky družstva'!G122,Výpočty!$BC$5:$BC$600,0),1))</f>
        <v/>
      </c>
      <c r="H123" s="6" t="str">
        <f>IF($B121="","",INDEX(Výpočty!$BE$5:$BE$600,MATCH('stovky družstva'!H122,Výpočty!$BC$5:$BC$600,0),1))</f>
        <v/>
      </c>
      <c r="I123" s="6" t="str">
        <f>IF($B121="","",INDEX(Výpočty!$BE$5:$BE$600,MATCH('stovky družstva'!I122,Výpočty!$BC$5:$BC$600,0),1))</f>
        <v/>
      </c>
      <c r="J123" s="21" t="str">
        <f>IF($B121="","",INDEX(Výpočty!$BE$5:$BE$600,MATCH('stovky družstva'!J122,Výpočty!$BC$5:$BC$600,0),1))</f>
        <v/>
      </c>
      <c r="K123" s="159"/>
      <c r="L123" s="156"/>
    </row>
    <row r="124" spans="1:12" ht="15" customHeight="1" thickBot="1">
      <c r="A124" s="151"/>
      <c r="B124" s="154"/>
      <c r="C124" s="36" t="s">
        <v>28</v>
      </c>
      <c r="D124" s="10" t="str">
        <f>IF($B121="","",INDEX(Výpočty!$BE$5:$BE$600,MATCH('stovky družstva'!D122,Výpočty!$BC$5:$BC$600,0)+1,1))</f>
        <v/>
      </c>
      <c r="E124" s="10" t="str">
        <f>IF($B121="","",INDEX(Výpočty!$BE$5:$BE$600,MATCH('stovky družstva'!E122,Výpočty!$BC$5:$BC$600,0)+1,1))</f>
        <v/>
      </c>
      <c r="F124" s="10" t="str">
        <f>IF($B121="","",INDEX(Výpočty!$BE$5:$BE$600,MATCH('stovky družstva'!F122,Výpočty!$BC$5:$BC$600,0)+1,1))</f>
        <v/>
      </c>
      <c r="G124" s="10" t="str">
        <f>IF($B121="","",INDEX(Výpočty!$BE$5:$BE$600,MATCH('stovky družstva'!G122,Výpočty!$BC$5:$BC$600,0)+1,1))</f>
        <v/>
      </c>
      <c r="H124" s="10" t="str">
        <f>IF($B121="","",INDEX(Výpočty!$BE$5:$BE$600,MATCH('stovky družstva'!H122,Výpočty!$BC$5:$BC$600,0)+1,1))</f>
        <v/>
      </c>
      <c r="I124" s="10" t="str">
        <f>IF($B121="","",INDEX(Výpočty!$BE$5:$BE$600,MATCH('stovky družstva'!I122,Výpočty!$BC$5:$BC$600,0)+1,1))</f>
        <v/>
      </c>
      <c r="J124" s="22" t="str">
        <f>IF($B121="","",INDEX(Výpočty!$BE$5:$BE$600,MATCH('stovky družstva'!J122,Výpočty!$BC$5:$BC$600,0)+1,1))</f>
        <v/>
      </c>
      <c r="K124" s="160"/>
      <c r="L124" s="157"/>
    </row>
    <row r="125" spans="1:12" ht="15" customHeight="1">
      <c r="A125" s="149" t="str">
        <f>IF(Družstva!A68="","",Družstva!A68)</f>
        <v/>
      </c>
      <c r="B125" s="152"/>
      <c r="C125" s="37" t="s">
        <v>25</v>
      </c>
      <c r="D125" s="13" t="str">
        <f>IF($B125="","",D121+1)</f>
        <v/>
      </c>
      <c r="E125" s="13" t="str">
        <f t="shared" ref="E125:J125" si="22">IF($B125="","",E121+1)</f>
        <v/>
      </c>
      <c r="F125" s="13" t="str">
        <f t="shared" si="22"/>
        <v/>
      </c>
      <c r="G125" s="13" t="str">
        <f t="shared" si="22"/>
        <v/>
      </c>
      <c r="H125" s="13" t="str">
        <f t="shared" si="22"/>
        <v/>
      </c>
      <c r="I125" s="13" t="str">
        <f t="shared" si="22"/>
        <v/>
      </c>
      <c r="J125" s="32" t="str">
        <f t="shared" si="22"/>
        <v/>
      </c>
      <c r="K125" s="158" t="str">
        <f>IF(B125="","",Výpočty!AE125)</f>
        <v/>
      </c>
      <c r="L125" s="155" t="str">
        <f>IF(C125="","",Výpočty!AF125)</f>
        <v/>
      </c>
    </row>
    <row r="126" spans="1:12" ht="15" customHeight="1">
      <c r="A126" s="150"/>
      <c r="B126" s="153"/>
      <c r="C126" s="35" t="s">
        <v>26</v>
      </c>
      <c r="D126" s="12"/>
      <c r="E126" s="12"/>
      <c r="F126" s="12"/>
      <c r="G126" s="12"/>
      <c r="H126" s="12"/>
      <c r="I126" s="12"/>
      <c r="J126" s="33"/>
      <c r="K126" s="159"/>
      <c r="L126" s="156"/>
    </row>
    <row r="127" spans="1:12" ht="15" customHeight="1">
      <c r="A127" s="150"/>
      <c r="B127" s="153"/>
      <c r="C127" s="24" t="s">
        <v>27</v>
      </c>
      <c r="D127" s="6" t="str">
        <f>IF($B125="","",INDEX(Výpočty!$BE$5:$BE$600,MATCH('stovky družstva'!D126,Výpočty!$BC$5:$BC$600,0),1))</f>
        <v/>
      </c>
      <c r="E127" s="6" t="str">
        <f>IF($B125="","",INDEX(Výpočty!$BE$5:$BE$600,MATCH('stovky družstva'!E126,Výpočty!$BC$5:$BC$600,0),1))</f>
        <v/>
      </c>
      <c r="F127" s="6" t="str">
        <f>IF($B125="","",INDEX(Výpočty!$BE$5:$BE$600,MATCH('stovky družstva'!F126,Výpočty!$BC$5:$BC$600,0),1))</f>
        <v/>
      </c>
      <c r="G127" s="6" t="str">
        <f>IF($B125="","",INDEX(Výpočty!$BE$5:$BE$600,MATCH('stovky družstva'!G126,Výpočty!$BC$5:$BC$600,0),1))</f>
        <v/>
      </c>
      <c r="H127" s="6" t="str">
        <f>IF($B125="","",INDEX(Výpočty!$BE$5:$BE$600,MATCH('stovky družstva'!H126,Výpočty!$BC$5:$BC$600,0),1))</f>
        <v/>
      </c>
      <c r="I127" s="6" t="str">
        <f>IF($B125="","",INDEX(Výpočty!$BE$5:$BE$600,MATCH('stovky družstva'!I126,Výpočty!$BC$5:$BC$600,0),1))</f>
        <v/>
      </c>
      <c r="J127" s="21" t="str">
        <f>IF($B125="","",INDEX(Výpočty!$BE$5:$BE$600,MATCH('stovky družstva'!J126,Výpočty!$BC$5:$BC$600,0),1))</f>
        <v/>
      </c>
      <c r="K127" s="159"/>
      <c r="L127" s="156"/>
    </row>
    <row r="128" spans="1:12" ht="15" customHeight="1" thickBot="1">
      <c r="A128" s="151"/>
      <c r="B128" s="154"/>
      <c r="C128" s="36" t="s">
        <v>28</v>
      </c>
      <c r="D128" s="10" t="str">
        <f>IF($B125="","",INDEX(Výpočty!$BE$5:$BE$600,MATCH('stovky družstva'!D126,Výpočty!$BC$5:$BC$600,0)+1,1))</f>
        <v/>
      </c>
      <c r="E128" s="10" t="str">
        <f>IF($B125="","",INDEX(Výpočty!$BE$5:$BE$600,MATCH('stovky družstva'!E126,Výpočty!$BC$5:$BC$600,0)+1,1))</f>
        <v/>
      </c>
      <c r="F128" s="10" t="str">
        <f>IF($B125="","",INDEX(Výpočty!$BE$5:$BE$600,MATCH('stovky družstva'!F126,Výpočty!$BC$5:$BC$600,0)+1,1))</f>
        <v/>
      </c>
      <c r="G128" s="10" t="str">
        <f>IF($B125="","",INDEX(Výpočty!$BE$5:$BE$600,MATCH('stovky družstva'!G126,Výpočty!$BC$5:$BC$600,0)+1,1))</f>
        <v/>
      </c>
      <c r="H128" s="10" t="str">
        <f>IF($B125="","",INDEX(Výpočty!$BE$5:$BE$600,MATCH('stovky družstva'!H126,Výpočty!$BC$5:$BC$600,0)+1,1))</f>
        <v/>
      </c>
      <c r="I128" s="10" t="str">
        <f>IF($B125="","",INDEX(Výpočty!$BE$5:$BE$600,MATCH('stovky družstva'!I126,Výpočty!$BC$5:$BC$600,0)+1,1))</f>
        <v/>
      </c>
      <c r="J128" s="22" t="str">
        <f>IF($B125="","",INDEX(Výpočty!$BE$5:$BE$600,MATCH('stovky družstva'!J126,Výpočty!$BC$5:$BC$600,0)+1,1))</f>
        <v/>
      </c>
      <c r="K128" s="160"/>
      <c r="L128" s="157"/>
    </row>
    <row r="129" spans="1:12" ht="15" customHeight="1">
      <c r="A129" s="149" t="str">
        <f>IF(Družstva!A70="","",Družstva!A70)</f>
        <v/>
      </c>
      <c r="B129" s="152"/>
      <c r="C129" s="37" t="s">
        <v>25</v>
      </c>
      <c r="D129" s="13" t="str">
        <f>IF($B129="","",D125+1)</f>
        <v/>
      </c>
      <c r="E129" s="13" t="str">
        <f t="shared" ref="E129:J129" si="23">IF($B129="","",E125+1)</f>
        <v/>
      </c>
      <c r="F129" s="13" t="str">
        <f t="shared" si="23"/>
        <v/>
      </c>
      <c r="G129" s="13" t="str">
        <f t="shared" si="23"/>
        <v/>
      </c>
      <c r="H129" s="13" t="str">
        <f t="shared" si="23"/>
        <v/>
      </c>
      <c r="I129" s="13" t="str">
        <f t="shared" si="23"/>
        <v/>
      </c>
      <c r="J129" s="32" t="str">
        <f t="shared" si="23"/>
        <v/>
      </c>
      <c r="K129" s="158" t="str">
        <f>IF(B129="","",Výpočty!AE129)</f>
        <v/>
      </c>
      <c r="L129" s="155" t="str">
        <f>IF(C129="","",Výpočty!AF129)</f>
        <v/>
      </c>
    </row>
    <row r="130" spans="1:12" ht="15" customHeight="1">
      <c r="A130" s="150"/>
      <c r="B130" s="153"/>
      <c r="C130" s="35" t="s">
        <v>26</v>
      </c>
      <c r="D130" s="12"/>
      <c r="E130" s="12"/>
      <c r="F130" s="12"/>
      <c r="G130" s="12"/>
      <c r="H130" s="12"/>
      <c r="I130" s="12"/>
      <c r="J130" s="33"/>
      <c r="K130" s="159"/>
      <c r="L130" s="156"/>
    </row>
    <row r="131" spans="1:12" ht="15" customHeight="1">
      <c r="A131" s="150"/>
      <c r="B131" s="153"/>
      <c r="C131" s="24" t="s">
        <v>27</v>
      </c>
      <c r="D131" s="6" t="str">
        <f>IF($B129="","",INDEX(Výpočty!$BE$5:$BE$600,MATCH('stovky družstva'!D130,Výpočty!$BC$5:$BC$600,0),1))</f>
        <v/>
      </c>
      <c r="E131" s="6" t="str">
        <f>IF($B129="","",INDEX(Výpočty!$BE$5:$BE$600,MATCH('stovky družstva'!E130,Výpočty!$BC$5:$BC$600,0),1))</f>
        <v/>
      </c>
      <c r="F131" s="6" t="str">
        <f>IF($B129="","",INDEX(Výpočty!$BE$5:$BE$600,MATCH('stovky družstva'!F130,Výpočty!$BC$5:$BC$600,0),1))</f>
        <v/>
      </c>
      <c r="G131" s="6" t="str">
        <f>IF($B129="","",INDEX(Výpočty!$BE$5:$BE$600,MATCH('stovky družstva'!G130,Výpočty!$BC$5:$BC$600,0),1))</f>
        <v/>
      </c>
      <c r="H131" s="6" t="str">
        <f>IF($B129="","",INDEX(Výpočty!$BE$5:$BE$600,MATCH('stovky družstva'!H130,Výpočty!$BC$5:$BC$600,0),1))</f>
        <v/>
      </c>
      <c r="I131" s="6" t="str">
        <f>IF($B129="","",INDEX(Výpočty!$BE$5:$BE$600,MATCH('stovky družstva'!I130,Výpočty!$BC$5:$BC$600,0),1))</f>
        <v/>
      </c>
      <c r="J131" s="21" t="str">
        <f>IF($B129="","",INDEX(Výpočty!$BE$5:$BE$600,MATCH('stovky družstva'!J130,Výpočty!$BC$5:$BC$600,0),1))</f>
        <v/>
      </c>
      <c r="K131" s="159"/>
      <c r="L131" s="156"/>
    </row>
    <row r="132" spans="1:12" ht="15" customHeight="1" thickBot="1">
      <c r="A132" s="151"/>
      <c r="B132" s="154"/>
      <c r="C132" s="36" t="s">
        <v>28</v>
      </c>
      <c r="D132" s="10" t="str">
        <f>IF($B129="","",INDEX(Výpočty!$BE$5:$BE$600,MATCH('stovky družstva'!D130,Výpočty!$BC$5:$BC$600,0)+1,1))</f>
        <v/>
      </c>
      <c r="E132" s="10" t="str">
        <f>IF($B129="","",INDEX(Výpočty!$BE$5:$BE$600,MATCH('stovky družstva'!E130,Výpočty!$BC$5:$BC$600,0)+1,1))</f>
        <v/>
      </c>
      <c r="F132" s="10" t="str">
        <f>IF($B129="","",INDEX(Výpočty!$BE$5:$BE$600,MATCH('stovky družstva'!F130,Výpočty!$BC$5:$BC$600,0)+1,1))</f>
        <v/>
      </c>
      <c r="G132" s="10" t="str">
        <f>IF($B129="","",INDEX(Výpočty!$BE$5:$BE$600,MATCH('stovky družstva'!G130,Výpočty!$BC$5:$BC$600,0)+1,1))</f>
        <v/>
      </c>
      <c r="H132" s="10" t="str">
        <f>IF($B129="","",INDEX(Výpočty!$BE$5:$BE$600,MATCH('stovky družstva'!H130,Výpočty!$BC$5:$BC$600,0)+1,1))</f>
        <v/>
      </c>
      <c r="I132" s="10" t="str">
        <f>IF($B129="","",INDEX(Výpočty!$BE$5:$BE$600,MATCH('stovky družstva'!I130,Výpočty!$BC$5:$BC$600,0)+1,1))</f>
        <v/>
      </c>
      <c r="J132" s="22" t="str">
        <f>IF($B129="","",INDEX(Výpočty!$BE$5:$BE$600,MATCH('stovky družstva'!J130,Výpočty!$BC$5:$BC$600,0)+1,1))</f>
        <v/>
      </c>
      <c r="K132" s="160"/>
      <c r="L132" s="157"/>
    </row>
    <row r="133" spans="1:12" ht="15" customHeight="1">
      <c r="A133" s="149" t="str">
        <f>IF(Družstva!A72="","",Družstva!A72)</f>
        <v/>
      </c>
      <c r="B133" s="152"/>
      <c r="C133" s="37" t="s">
        <v>25</v>
      </c>
      <c r="D133" s="13" t="str">
        <f>IF($B133="","",D129+1)</f>
        <v/>
      </c>
      <c r="E133" s="13" t="str">
        <f t="shared" ref="E133:J133" si="24">IF($B133="","",E129+1)</f>
        <v/>
      </c>
      <c r="F133" s="13" t="str">
        <f t="shared" si="24"/>
        <v/>
      </c>
      <c r="G133" s="13" t="str">
        <f t="shared" si="24"/>
        <v/>
      </c>
      <c r="H133" s="13" t="str">
        <f t="shared" si="24"/>
        <v/>
      </c>
      <c r="I133" s="13" t="str">
        <f t="shared" si="24"/>
        <v/>
      </c>
      <c r="J133" s="32" t="str">
        <f t="shared" si="24"/>
        <v/>
      </c>
      <c r="K133" s="158" t="str">
        <f>IF(B133="","",Výpočty!AE133)</f>
        <v/>
      </c>
      <c r="L133" s="155" t="str">
        <f>IF(C133="","",Výpočty!AF133)</f>
        <v/>
      </c>
    </row>
    <row r="134" spans="1:12" ht="15" customHeight="1">
      <c r="A134" s="150"/>
      <c r="B134" s="153"/>
      <c r="C134" s="35" t="s">
        <v>26</v>
      </c>
      <c r="D134" s="12"/>
      <c r="E134" s="12"/>
      <c r="F134" s="12"/>
      <c r="G134" s="12"/>
      <c r="H134" s="12"/>
      <c r="I134" s="12"/>
      <c r="J134" s="33"/>
      <c r="K134" s="159"/>
      <c r="L134" s="156"/>
    </row>
    <row r="135" spans="1:12" ht="15" customHeight="1">
      <c r="A135" s="150"/>
      <c r="B135" s="153"/>
      <c r="C135" s="24" t="s">
        <v>27</v>
      </c>
      <c r="D135" s="6" t="str">
        <f>IF($B133="","",INDEX(Výpočty!$BE$5:$BE$600,MATCH('stovky družstva'!D134,Výpočty!$BC$5:$BC$600,0),1))</f>
        <v/>
      </c>
      <c r="E135" s="6" t="str">
        <f>IF($B133="","",INDEX(Výpočty!$BE$5:$BE$600,MATCH('stovky družstva'!E134,Výpočty!$BC$5:$BC$600,0),1))</f>
        <v/>
      </c>
      <c r="F135" s="6" t="str">
        <f>IF($B133="","",INDEX(Výpočty!$BE$5:$BE$600,MATCH('stovky družstva'!F134,Výpočty!$BC$5:$BC$600,0),1))</f>
        <v/>
      </c>
      <c r="G135" s="6" t="str">
        <f>IF($B133="","",INDEX(Výpočty!$BE$5:$BE$600,MATCH('stovky družstva'!G134,Výpočty!$BC$5:$BC$600,0),1))</f>
        <v/>
      </c>
      <c r="H135" s="6" t="str">
        <f>IF($B133="","",INDEX(Výpočty!$BE$5:$BE$600,MATCH('stovky družstva'!H134,Výpočty!$BC$5:$BC$600,0),1))</f>
        <v/>
      </c>
      <c r="I135" s="6" t="str">
        <f>IF($B133="","",INDEX(Výpočty!$BE$5:$BE$600,MATCH('stovky družstva'!I134,Výpočty!$BC$5:$BC$600,0),1))</f>
        <v/>
      </c>
      <c r="J135" s="21" t="str">
        <f>IF($B133="","",INDEX(Výpočty!$BE$5:$BE$600,MATCH('stovky družstva'!J134,Výpočty!$BC$5:$BC$600,0),1))</f>
        <v/>
      </c>
      <c r="K135" s="159"/>
      <c r="L135" s="156"/>
    </row>
    <row r="136" spans="1:12" ht="15" customHeight="1" thickBot="1">
      <c r="A136" s="151"/>
      <c r="B136" s="154"/>
      <c r="C136" s="36" t="s">
        <v>28</v>
      </c>
      <c r="D136" s="10" t="str">
        <f>IF($B133="","",INDEX(Výpočty!$BE$5:$BE$600,MATCH('stovky družstva'!D134,Výpočty!$BC$5:$BC$600,0)+1,1))</f>
        <v/>
      </c>
      <c r="E136" s="10" t="str">
        <f>IF($B133="","",INDEX(Výpočty!$BE$5:$BE$600,MATCH('stovky družstva'!E134,Výpočty!$BC$5:$BC$600,0)+1,1))</f>
        <v/>
      </c>
      <c r="F136" s="10" t="str">
        <f>IF($B133="","",INDEX(Výpočty!$BE$5:$BE$600,MATCH('stovky družstva'!F134,Výpočty!$BC$5:$BC$600,0)+1,1))</f>
        <v/>
      </c>
      <c r="G136" s="10" t="str">
        <f>IF($B133="","",INDEX(Výpočty!$BE$5:$BE$600,MATCH('stovky družstva'!G134,Výpočty!$BC$5:$BC$600,0)+1,1))</f>
        <v/>
      </c>
      <c r="H136" s="10" t="str">
        <f>IF($B133="","",INDEX(Výpočty!$BE$5:$BE$600,MATCH('stovky družstva'!H134,Výpočty!$BC$5:$BC$600,0)+1,1))</f>
        <v/>
      </c>
      <c r="I136" s="10" t="str">
        <f>IF($B133="","",INDEX(Výpočty!$BE$5:$BE$600,MATCH('stovky družstva'!I134,Výpočty!$BC$5:$BC$600,0)+1,1))</f>
        <v/>
      </c>
      <c r="J136" s="22" t="str">
        <f>IF($B133="","",INDEX(Výpočty!$BE$5:$BE$600,MATCH('stovky družstva'!J134,Výpočty!$BC$5:$BC$600,0)+1,1))</f>
        <v/>
      </c>
      <c r="K136" s="160"/>
      <c r="L136" s="157"/>
    </row>
  </sheetData>
  <mergeCells count="138">
    <mergeCell ref="L129:L132"/>
    <mergeCell ref="K133:K136"/>
    <mergeCell ref="L133:L136"/>
    <mergeCell ref="L117:L120"/>
    <mergeCell ref="K121:K124"/>
    <mergeCell ref="L121:L124"/>
    <mergeCell ref="K125:K128"/>
    <mergeCell ref="L125:L128"/>
    <mergeCell ref="L105:L108"/>
    <mergeCell ref="K109:K112"/>
    <mergeCell ref="L109:L112"/>
    <mergeCell ref="K113:K116"/>
    <mergeCell ref="L113:L116"/>
    <mergeCell ref="K41:K44"/>
    <mergeCell ref="L41:L44"/>
    <mergeCell ref="L21:L24"/>
    <mergeCell ref="K25:K28"/>
    <mergeCell ref="L25:L28"/>
    <mergeCell ref="K29:K32"/>
    <mergeCell ref="L29:L32"/>
    <mergeCell ref="L101:L104"/>
    <mergeCell ref="L71:L74"/>
    <mergeCell ref="K75:K78"/>
    <mergeCell ref="L75:L78"/>
    <mergeCell ref="K79:K82"/>
    <mergeCell ref="L79:L82"/>
    <mergeCell ref="L59:L62"/>
    <mergeCell ref="K63:K66"/>
    <mergeCell ref="L63:L66"/>
    <mergeCell ref="K67:K70"/>
    <mergeCell ref="L67:L70"/>
    <mergeCell ref="K97:K100"/>
    <mergeCell ref="L97:L100"/>
    <mergeCell ref="L83:L86"/>
    <mergeCell ref="K87:K90"/>
    <mergeCell ref="L87:L90"/>
    <mergeCell ref="K101:K104"/>
    <mergeCell ref="K17:K20"/>
    <mergeCell ref="L17:L20"/>
    <mergeCell ref="A129:A132"/>
    <mergeCell ref="B129:B132"/>
    <mergeCell ref="A133:A136"/>
    <mergeCell ref="B133:B136"/>
    <mergeCell ref="K9:K12"/>
    <mergeCell ref="K21:K24"/>
    <mergeCell ref="K33:K36"/>
    <mergeCell ref="K55:K58"/>
    <mergeCell ref="K59:K62"/>
    <mergeCell ref="K71:K74"/>
    <mergeCell ref="K83:K86"/>
    <mergeCell ref="K105:K108"/>
    <mergeCell ref="K117:K120"/>
    <mergeCell ref="K129:K132"/>
    <mergeCell ref="A117:A120"/>
    <mergeCell ref="B117:B120"/>
    <mergeCell ref="A121:A124"/>
    <mergeCell ref="B121:B124"/>
    <mergeCell ref="A125:A128"/>
    <mergeCell ref="L33:L36"/>
    <mergeCell ref="K37:K40"/>
    <mergeCell ref="L37:L40"/>
    <mergeCell ref="B125:B128"/>
    <mergeCell ref="A105:A108"/>
    <mergeCell ref="B105:B108"/>
    <mergeCell ref="A109:A112"/>
    <mergeCell ref="B109:B112"/>
    <mergeCell ref="A113:A116"/>
    <mergeCell ref="B113:B116"/>
    <mergeCell ref="A97:A100"/>
    <mergeCell ref="B97:B100"/>
    <mergeCell ref="A101:A104"/>
    <mergeCell ref="B101:B104"/>
    <mergeCell ref="B79:B82"/>
    <mergeCell ref="B83:B86"/>
    <mergeCell ref="B87:B90"/>
    <mergeCell ref="A93:A96"/>
    <mergeCell ref="C93:C96"/>
    <mergeCell ref="D93:J93"/>
    <mergeCell ref="K93:K96"/>
    <mergeCell ref="L93:L96"/>
    <mergeCell ref="B94:B96"/>
    <mergeCell ref="A79:A82"/>
    <mergeCell ref="A83:A86"/>
    <mergeCell ref="A87:A90"/>
    <mergeCell ref="A59:A62"/>
    <mergeCell ref="A63:A66"/>
    <mergeCell ref="A67:A70"/>
    <mergeCell ref="A71:A74"/>
    <mergeCell ref="A75:A78"/>
    <mergeCell ref="A51:A54"/>
    <mergeCell ref="B51:B54"/>
    <mergeCell ref="K51:K54"/>
    <mergeCell ref="L51:L54"/>
    <mergeCell ref="A55:A58"/>
    <mergeCell ref="L55:L58"/>
    <mergeCell ref="B55:B58"/>
    <mergeCell ref="B59:B62"/>
    <mergeCell ref="B63:B66"/>
    <mergeCell ref="B67:B70"/>
    <mergeCell ref="B71:B74"/>
    <mergeCell ref="B75:B78"/>
    <mergeCell ref="A47:A50"/>
    <mergeCell ref="C47:C50"/>
    <mergeCell ref="D47:J47"/>
    <mergeCell ref="K47:K50"/>
    <mergeCell ref="L47:L50"/>
    <mergeCell ref="B48:B50"/>
    <mergeCell ref="A5:A8"/>
    <mergeCell ref="B5:B8"/>
    <mergeCell ref="K5:K8"/>
    <mergeCell ref="L5:L8"/>
    <mergeCell ref="A17:A20"/>
    <mergeCell ref="B17:B20"/>
    <mergeCell ref="B41:B44"/>
    <mergeCell ref="A25:A28"/>
    <mergeCell ref="A21:A24"/>
    <mergeCell ref="A33:A36"/>
    <mergeCell ref="A41:A44"/>
    <mergeCell ref="A29:A32"/>
    <mergeCell ref="A37:A40"/>
    <mergeCell ref="B21:B24"/>
    <mergeCell ref="B25:B28"/>
    <mergeCell ref="B29:B32"/>
    <mergeCell ref="B33:B36"/>
    <mergeCell ref="B37:B40"/>
    <mergeCell ref="A1:A4"/>
    <mergeCell ref="C1:C4"/>
    <mergeCell ref="D1:J1"/>
    <mergeCell ref="K1:K4"/>
    <mergeCell ref="L1:L4"/>
    <mergeCell ref="B2:B4"/>
    <mergeCell ref="A9:A12"/>
    <mergeCell ref="B9:B12"/>
    <mergeCell ref="A13:A16"/>
    <mergeCell ref="B13:B16"/>
    <mergeCell ref="L9:L12"/>
    <mergeCell ref="K13:K16"/>
    <mergeCell ref="L13:L16"/>
  </mergeCells>
  <phoneticPr fontId="8" type="noConversion"/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C163"/>
  <sheetViews>
    <sheetView view="pageBreakPreview" zoomScale="80" zoomScaleNormal="70" zoomScaleSheetLayoutView="80" workbookViewId="0">
      <selection activeCell="H8" sqref="H8"/>
    </sheetView>
  </sheetViews>
  <sheetFormatPr defaultRowHeight="15"/>
  <cols>
    <col min="1" max="1" width="6" customWidth="1"/>
    <col min="2" max="2" width="27.140625" customWidth="1"/>
    <col min="3" max="3" width="20.5703125" bestFit="1" customWidth="1"/>
    <col min="4" max="4" width="4.28515625" customWidth="1"/>
    <col min="5" max="7" width="10.85546875" customWidth="1"/>
    <col min="8" max="8" width="7.42578125" customWidth="1"/>
    <col min="9" max="9" width="21.42578125" customWidth="1"/>
    <col min="11" max="11" width="1.28515625" customWidth="1"/>
    <col min="12" max="12" width="6" customWidth="1"/>
    <col min="13" max="13" width="27.140625" customWidth="1"/>
    <col min="14" max="14" width="20.5703125" bestFit="1" customWidth="1"/>
    <col min="15" max="15" width="4.28515625" customWidth="1"/>
    <col min="16" max="18" width="10.85546875" customWidth="1"/>
    <col min="19" max="19" width="7.42578125" customWidth="1"/>
    <col min="20" max="20" width="21.42578125" customWidth="1"/>
    <col min="22" max="22" width="0.85546875" customWidth="1"/>
    <col min="23" max="23" width="6" customWidth="1"/>
    <col min="24" max="24" width="27.140625" customWidth="1"/>
    <col min="25" max="25" width="20.5703125" bestFit="1" customWidth="1"/>
    <col min="26" max="26" width="4.28515625" customWidth="1"/>
    <col min="27" max="29" width="10.85546875" customWidth="1"/>
    <col min="30" max="30" width="7.42578125" customWidth="1"/>
    <col min="31" max="31" width="21.42578125" customWidth="1"/>
    <col min="33" max="33" width="0.85546875" customWidth="1"/>
    <col min="34" max="34" width="6" customWidth="1"/>
    <col min="35" max="35" width="27.140625" customWidth="1"/>
    <col min="36" max="36" width="20.5703125" bestFit="1" customWidth="1"/>
    <col min="37" max="37" width="4.28515625" customWidth="1"/>
    <col min="38" max="40" width="10.85546875" customWidth="1"/>
    <col min="41" max="41" width="7.42578125" customWidth="1"/>
    <col min="42" max="42" width="21.42578125" customWidth="1"/>
    <col min="46" max="46" width="12.42578125" bestFit="1" customWidth="1"/>
    <col min="49" max="49" width="10.42578125" customWidth="1"/>
  </cols>
  <sheetData>
    <row r="1" spans="1:55" ht="23.25" customHeight="1">
      <c r="A1" s="76" t="s">
        <v>37</v>
      </c>
      <c r="B1" s="133" t="s">
        <v>66</v>
      </c>
      <c r="C1" s="161"/>
      <c r="D1" s="172" t="s">
        <v>21</v>
      </c>
      <c r="E1" s="167" t="s">
        <v>36</v>
      </c>
      <c r="F1" s="172" t="s">
        <v>30</v>
      </c>
      <c r="G1" s="172" t="s">
        <v>31</v>
      </c>
      <c r="H1" s="172" t="s">
        <v>32</v>
      </c>
      <c r="I1" s="167" t="s">
        <v>17</v>
      </c>
      <c r="J1" s="103" t="s">
        <v>33</v>
      </c>
      <c r="L1" s="76" t="s">
        <v>37</v>
      </c>
      <c r="M1" s="133" t="s">
        <v>82</v>
      </c>
      <c r="N1" s="161"/>
      <c r="O1" s="172" t="s">
        <v>21</v>
      </c>
      <c r="P1" s="167" t="s">
        <v>36</v>
      </c>
      <c r="Q1" s="172" t="s">
        <v>30</v>
      </c>
      <c r="R1" s="172" t="s">
        <v>31</v>
      </c>
      <c r="S1" s="172" t="s">
        <v>32</v>
      </c>
      <c r="T1" s="167" t="s">
        <v>17</v>
      </c>
      <c r="U1" s="103" t="s">
        <v>33</v>
      </c>
      <c r="W1" s="76" t="s">
        <v>37</v>
      </c>
      <c r="X1" s="133" t="s">
        <v>81</v>
      </c>
      <c r="Y1" s="161"/>
      <c r="Z1" s="172" t="s">
        <v>21</v>
      </c>
      <c r="AA1" s="167" t="s">
        <v>36</v>
      </c>
      <c r="AB1" s="172" t="s">
        <v>30</v>
      </c>
      <c r="AC1" s="172" t="s">
        <v>31</v>
      </c>
      <c r="AD1" s="172" t="s">
        <v>32</v>
      </c>
      <c r="AE1" s="167" t="s">
        <v>17</v>
      </c>
      <c r="AF1" s="103" t="s">
        <v>33</v>
      </c>
      <c r="AH1" s="76" t="s">
        <v>37</v>
      </c>
      <c r="AI1" s="133" t="s">
        <v>54</v>
      </c>
      <c r="AJ1" s="161"/>
      <c r="AK1" s="172" t="s">
        <v>21</v>
      </c>
      <c r="AL1" s="167" t="s">
        <v>36</v>
      </c>
      <c r="AM1" s="172" t="s">
        <v>30</v>
      </c>
      <c r="AN1" s="172" t="s">
        <v>31</v>
      </c>
      <c r="AO1" s="172" t="s">
        <v>32</v>
      </c>
      <c r="AP1" s="167" t="s">
        <v>17</v>
      </c>
      <c r="AQ1" s="103" t="s">
        <v>33</v>
      </c>
    </row>
    <row r="2" spans="1:55" ht="23.25" customHeight="1">
      <c r="A2" s="77"/>
      <c r="B2" s="169" t="s">
        <v>34</v>
      </c>
      <c r="C2" s="170"/>
      <c r="D2" s="173"/>
      <c r="E2" s="125"/>
      <c r="F2" s="173"/>
      <c r="G2" s="173"/>
      <c r="H2" s="173"/>
      <c r="I2" s="125"/>
      <c r="J2" s="104"/>
      <c r="L2" s="77"/>
      <c r="M2" s="169" t="s">
        <v>34</v>
      </c>
      <c r="N2" s="170"/>
      <c r="O2" s="173"/>
      <c r="P2" s="125"/>
      <c r="Q2" s="173"/>
      <c r="R2" s="173"/>
      <c r="S2" s="173"/>
      <c r="T2" s="125"/>
      <c r="U2" s="104"/>
      <c r="W2" s="77"/>
      <c r="X2" s="169" t="s">
        <v>34</v>
      </c>
      <c r="Y2" s="170"/>
      <c r="Z2" s="173"/>
      <c r="AA2" s="125"/>
      <c r="AB2" s="173"/>
      <c r="AC2" s="173"/>
      <c r="AD2" s="173"/>
      <c r="AE2" s="125"/>
      <c r="AF2" s="104"/>
      <c r="AH2" s="77"/>
      <c r="AI2" s="169" t="s">
        <v>34</v>
      </c>
      <c r="AJ2" s="170"/>
      <c r="AK2" s="173"/>
      <c r="AL2" s="125"/>
      <c r="AM2" s="173"/>
      <c r="AN2" s="173"/>
      <c r="AO2" s="173"/>
      <c r="AP2" s="125"/>
      <c r="AQ2" s="104"/>
    </row>
    <row r="3" spans="1:55" ht="23.25" customHeight="1" thickBot="1">
      <c r="A3" s="171"/>
      <c r="B3" s="10" t="s">
        <v>26</v>
      </c>
      <c r="C3" s="10" t="s">
        <v>35</v>
      </c>
      <c r="D3" s="174"/>
      <c r="E3" s="168"/>
      <c r="F3" s="174"/>
      <c r="G3" s="174"/>
      <c r="H3" s="174"/>
      <c r="I3" s="168"/>
      <c r="J3" s="117"/>
      <c r="L3" s="171"/>
      <c r="M3" s="10" t="s">
        <v>26</v>
      </c>
      <c r="N3" s="10" t="s">
        <v>35</v>
      </c>
      <c r="O3" s="174"/>
      <c r="P3" s="168"/>
      <c r="Q3" s="174"/>
      <c r="R3" s="174"/>
      <c r="S3" s="174"/>
      <c r="T3" s="168"/>
      <c r="U3" s="117"/>
      <c r="W3" s="171"/>
      <c r="X3" s="10" t="s">
        <v>26</v>
      </c>
      <c r="Y3" s="10" t="s">
        <v>35</v>
      </c>
      <c r="Z3" s="174"/>
      <c r="AA3" s="168"/>
      <c r="AB3" s="174"/>
      <c r="AC3" s="174"/>
      <c r="AD3" s="174"/>
      <c r="AE3" s="168"/>
      <c r="AF3" s="117"/>
      <c r="AH3" s="171"/>
      <c r="AI3" s="10" t="s">
        <v>26</v>
      </c>
      <c r="AJ3" s="10" t="s">
        <v>35</v>
      </c>
      <c r="AK3" s="174"/>
      <c r="AL3" s="168"/>
      <c r="AM3" s="174"/>
      <c r="AN3" s="174"/>
      <c r="AO3" s="174"/>
      <c r="AP3" s="168"/>
      <c r="AQ3" s="117"/>
    </row>
    <row r="4" spans="1:55" ht="21" customHeight="1" thickBot="1">
      <c r="A4" s="84">
        <f>IF(B4="","",INDEX(Výpočty!$AJ$4:$AJ$600,MATCH('stovky startovka'!B4,Výpočty!$AK$4:$AK$600,0),1))</f>
        <v>0</v>
      </c>
      <c r="B4" s="225" t="s">
        <v>68</v>
      </c>
      <c r="C4" s="194" t="str">
        <f>IF(B4="","",INDEX(Výpočty!$AL$4:$AL$600,MATCH('stovky startovka'!B4,Výpočty!$AK$4:$AK$600,0),1))</f>
        <v>Hájov</v>
      </c>
      <c r="D4" s="23">
        <v>1</v>
      </c>
      <c r="E4" s="49">
        <v>19.649999999999999</v>
      </c>
      <c r="F4" s="19"/>
      <c r="G4" s="19"/>
      <c r="H4" s="227">
        <f>IF(B4="","",IF(SUM(E$4:G$163)=0,"",IF(I4="",IF(G4="",IF(F4="",IF(E4="",999,E4),MAX(E4:F4)),LARGE(E4:G4,2)),998)))</f>
        <v>19.649999999999999</v>
      </c>
      <c r="I4" s="19"/>
      <c r="J4" s="20"/>
      <c r="K4" s="124"/>
      <c r="L4" s="91" t="str">
        <f>IF(M4="","",INDEX(Výpočty!$AJ$4:$AJ$600,MATCH('stovky startovka'!M4,Výpočty!$AK$4:$AK$600,0),1))</f>
        <v/>
      </c>
      <c r="M4" s="177"/>
      <c r="N4" s="194" t="str">
        <f>IF(M4="","",INDEX(Výpočty!$AL$4:$AL$600,MATCH('stovky startovka'!M4,Výpočty!$AK$4:$AK$600,0),1))</f>
        <v/>
      </c>
      <c r="O4" s="23">
        <v>1</v>
      </c>
      <c r="P4" s="19"/>
      <c r="Q4" s="19"/>
      <c r="R4" s="19"/>
      <c r="S4" s="19" t="str">
        <f>IF(M4="","",IF(SUM(P$4:R$163)=0,"",IF(T4="",IF(R4="",IF(Q4="",IF(P4="",999,P4),MAX(P4:Q4)),LARGE(P4:R4,2)),998)))</f>
        <v/>
      </c>
      <c r="T4" s="19"/>
      <c r="U4" s="20"/>
      <c r="W4" s="91">
        <f>IF(X4="","",INDEX(Výpočty!$AJ$4:$AJ$600,MATCH('stovky startovka'!X4,Výpočty!$AK$4:$AK$600,0),1))</f>
        <v>0</v>
      </c>
      <c r="X4" s="175" t="s">
        <v>89</v>
      </c>
      <c r="Y4" s="209" t="str">
        <f>IF(X4="","",INDEX(Výpočty!$AL$4:$AL$600,MATCH('stovky startovka'!X4,Výpočty!$AK$4:$AK$600,0),1))</f>
        <v>Hájov</v>
      </c>
      <c r="Z4" s="23">
        <v>1</v>
      </c>
      <c r="AA4" s="49">
        <v>20.49</v>
      </c>
      <c r="AB4" s="19"/>
      <c r="AC4" s="19"/>
      <c r="AD4" s="19">
        <f>IF(X4="","",IF(SUM(AA$4:AC$163)=0,"",IF(AE4="",IF(AC4="",IF(AB4="",IF(AA4="",999,AA4),MAX(AA4:AB4)),LARGE(AA4:AC4,2)),998)))</f>
        <v>20.49</v>
      </c>
      <c r="AE4" s="19"/>
      <c r="AF4" s="20"/>
      <c r="AH4" s="91" t="str">
        <f>IF(AI4="","",INDEX(Výpočty!$AJ$4:$AJ$600,MATCH('stovky startovka'!AI4,Výpočty!$AK$4:$AK$600,0),1))</f>
        <v/>
      </c>
      <c r="AI4" s="179"/>
      <c r="AJ4" s="205" t="str">
        <f>IF(AI4="","",INDEX(Výpočty!$AL$4:$AL$600,MATCH('stovky startovka'!AI4,Výpočty!$AK$4:$AK$600,0),1))</f>
        <v/>
      </c>
      <c r="AK4" s="23">
        <v>1</v>
      </c>
      <c r="AL4" s="19"/>
      <c r="AM4" s="19"/>
      <c r="AN4" s="19"/>
      <c r="AO4" s="19" t="str">
        <f>IF(AI4="","",IF(SUM(AL$4:AN$163)=0,"",IF(AP4="",IF(AN4="",IF(AM4="",IF(AL4="",999,AL4),MAX(AL4:AM4)),LARGE(AL4:AN4,2)),998)))</f>
        <v/>
      </c>
      <c r="AP4" s="19"/>
      <c r="AQ4" s="20"/>
      <c r="AT4" t="str">
        <f>'stovky družstva'!B5</f>
        <v>Tísek</v>
      </c>
      <c r="AU4" s="14" t="s">
        <v>38</v>
      </c>
      <c r="AV4" s="14">
        <v>1</v>
      </c>
      <c r="AW4" s="124" t="str">
        <f>IF('stovky družstva'!$B5="",0,IF(OR(ISNUMBER(MATCH('stovky družstva'!D6,$B$4:$B499,0)),ISNUMBER(MATCH('stovky družstva'!D6,$M$4:$M499,0)),ISNUMBER(MATCH('stovky družstva'!D6,$X$4:$X499,0)),ISNUMBER(MATCH('stovky družstva'!D6,$AI$4:$AI499,0))),"",'stovky družstva'!D6))</f>
        <v/>
      </c>
      <c r="AX4" s="124" t="str">
        <f>IF('stovky družstva'!$B5="",0,IF(OR(ISNUMBER(MATCH('stovky družstva'!E6,$B$4:$B499,0)),ISNUMBER(MATCH('stovky družstva'!E6,$M$4:$M499,0)),ISNUMBER(MATCH('stovky družstva'!E6,$X$4:$X499,0)),ISNUMBER(MATCH('stovky družstva'!E6,$AI$4:$AI499,0))),"",'stovky družstva'!E6))</f>
        <v/>
      </c>
      <c r="AY4" s="124" t="str">
        <f>IF('stovky družstva'!$B5="",0,IF(OR(ISNUMBER(MATCH('stovky družstva'!F6,$B$4:$B499,0)),ISNUMBER(MATCH('stovky družstva'!F6,$M$4:$M499,0)),ISNUMBER(MATCH('stovky družstva'!F6,$X$4:$X499,0)),ISNUMBER(MATCH('stovky družstva'!F6,$AI$4:$AI499,0))),"",'stovky družstva'!F6))</f>
        <v/>
      </c>
      <c r="AZ4" s="124" t="str">
        <f>IF('stovky družstva'!$B5="",0,IF(OR(ISNUMBER(MATCH('stovky družstva'!G6,$B$4:$B499,0)),ISNUMBER(MATCH('stovky družstva'!G6,$M$4:$M499,0)),ISNUMBER(MATCH('stovky družstva'!G6,$X$4:$X499,0)),ISNUMBER(MATCH('stovky družstva'!G6,$AI$4:$AI499,0))),"",'stovky družstva'!G6))</f>
        <v/>
      </c>
      <c r="BA4" s="124" t="str">
        <f>IF('stovky družstva'!$B5="",0,IF(OR(ISNUMBER(MATCH('stovky družstva'!H6,$B$4:$B499,0)),ISNUMBER(MATCH('stovky družstva'!H6,$M$4:$M499,0)),ISNUMBER(MATCH('stovky družstva'!H6,$X$4:$X499,0)),ISNUMBER(MATCH('stovky družstva'!H6,$AI$4:$AI499,0))),"",'stovky družstva'!H6))</f>
        <v/>
      </c>
      <c r="BB4" s="124">
        <f>IF('stovky družstva'!$B5="",0,IF(OR(ISNUMBER(MATCH('stovky družstva'!I6,$B$4:$B499,0)),ISNUMBER(MATCH('stovky družstva'!I6,$M$4:$M499,0)),ISNUMBER(MATCH('stovky družstva'!I6,$X$4:$X499,0)),ISNUMBER(MATCH('stovky družstva'!I6,$AI$4:$AI499,0))),"",'stovky družstva'!I6))</f>
        <v>0</v>
      </c>
      <c r="BC4" s="124">
        <f>IF('stovky družstva'!$B5="",0,IF(OR(ISNUMBER(MATCH('stovky družstva'!J6,$B$4:$B499,0)),ISNUMBER(MATCH('stovky družstva'!J6,$M$4:$M499,0)),ISNUMBER(MATCH('stovky družstva'!J6,$X$4:$X499,0)),ISNUMBER(MATCH('stovky družstva'!J6,$AI$4:$AI499,0))),"",'stovky družstva'!J6))</f>
        <v>0</v>
      </c>
    </row>
    <row r="5" spans="1:55" ht="21" customHeight="1" thickBot="1">
      <c r="A5" s="72"/>
      <c r="B5" s="226"/>
      <c r="C5" s="183"/>
      <c r="D5" s="24">
        <v>2</v>
      </c>
      <c r="E5" s="50">
        <v>21.88</v>
      </c>
      <c r="F5" s="6"/>
      <c r="G5" s="6"/>
      <c r="H5" s="29">
        <f>IF(B4="","",IF(SUM(E$4:G$163)=0,"",IF(I5="",IF(G5="",IF(F5="",IF(E5="",999,E5),MAX(E5:F5)),LARGE(E5:G5,2)),998)))</f>
        <v>21.88</v>
      </c>
      <c r="I5" s="6"/>
      <c r="J5" s="21"/>
      <c r="K5" s="124"/>
      <c r="L5" s="92"/>
      <c r="M5" s="178"/>
      <c r="N5" s="183"/>
      <c r="O5" s="24">
        <v>2</v>
      </c>
      <c r="P5" s="6"/>
      <c r="Q5" s="6"/>
      <c r="R5" s="6"/>
      <c r="S5" s="29" t="str">
        <f>IF(M4="","",IF(SUM(P$4:R$163)=0,"",IF(T5="",IF(R5="",IF(Q5="",IF(P5="",999,P5),MAX(P5:Q5)),LARGE(P5:R5,2)),998)))</f>
        <v/>
      </c>
      <c r="T5" s="6"/>
      <c r="U5" s="21"/>
      <c r="W5" s="92"/>
      <c r="X5" s="176"/>
      <c r="Y5" s="207"/>
      <c r="Z5" s="24">
        <v>2</v>
      </c>
      <c r="AA5" s="50">
        <v>19.54</v>
      </c>
      <c r="AB5" s="6"/>
      <c r="AC5" s="6"/>
      <c r="AD5" s="29">
        <f>IF(X4="","",IF(SUM(AA$4:AC$163)=0,"",IF(AE5="",IF(AC5="",IF(AB5="",IF(AA5="",999,AA5),MAX(AA5:AB5)),LARGE(AA5:AC5,2)),998)))</f>
        <v>19.54</v>
      </c>
      <c r="AE5" s="6"/>
      <c r="AF5" s="21"/>
      <c r="AH5" s="92"/>
      <c r="AI5" s="179"/>
      <c r="AJ5" s="204"/>
      <c r="AK5" s="24">
        <v>2</v>
      </c>
      <c r="AL5" s="6"/>
      <c r="AM5" s="6"/>
      <c r="AN5" s="6"/>
      <c r="AO5" s="29" t="str">
        <f>IF(AI4="","",IF(SUM(AL$4:AN$163)=0,"",IF(AP5="",IF(AN5="",IF(AM5="",IF(AL5="",999,AL5),MAX(AL5:AM5)),LARGE(AL5:AN5,2)),998)))</f>
        <v/>
      </c>
      <c r="AP5" s="6"/>
      <c r="AQ5" s="21"/>
      <c r="AU5" s="14"/>
      <c r="AV5" s="14"/>
      <c r="AW5" s="124"/>
      <c r="AX5" s="124"/>
      <c r="AY5" s="124"/>
      <c r="AZ5" s="124"/>
      <c r="BA5" s="124"/>
      <c r="BB5" s="124"/>
      <c r="BC5" s="124"/>
    </row>
    <row r="6" spans="1:55" ht="21" customHeight="1">
      <c r="A6" s="196">
        <f>IF(B6="","",INDEX(Výpočty!$AJ$4:$AJ$600,MATCH('stovky startovka'!B6,Výpočty!$AK$4:$AK$600,0),1))</f>
        <v>0</v>
      </c>
      <c r="B6" s="176" t="s">
        <v>91</v>
      </c>
      <c r="C6" s="182" t="str">
        <f>IF(B6="","",INDEX(Výpočty!$AL$4:$AL$600,MATCH('stovky startovka'!B6,Výpočty!$AK$4:$AK$600,0),1))</f>
        <v>Tísek</v>
      </c>
      <c r="D6" s="24">
        <f>D4</f>
        <v>1</v>
      </c>
      <c r="E6" s="50">
        <v>23.35</v>
      </c>
      <c r="F6" s="6"/>
      <c r="G6" s="6"/>
      <c r="H6" s="6">
        <f>IF(B6="","",IF(SUM(E$4:G$163)=0,"",IF(I6="",IF(G6="",IF(F6="",IF(E6="",999,E6),MAX(E6:F6)),LARGE(E6:G6,2)),998)))</f>
        <v>23.35</v>
      </c>
      <c r="I6" s="6"/>
      <c r="J6" s="21"/>
      <c r="K6" s="124"/>
      <c r="L6" s="186" t="str">
        <f>IF(M6="","",INDEX(Výpočty!$AJ$4:$AJ$600,MATCH('stovky startovka'!M6,Výpočty!$AK$4:$AK$600,0),1))</f>
        <v/>
      </c>
      <c r="M6" s="185"/>
      <c r="N6" s="182" t="str">
        <f>IF(M6="","",INDEX(Výpočty!$AL$4:$AL$600,MATCH('stovky startovka'!M6,Výpočty!$AK$4:$AK$600,0),1))</f>
        <v/>
      </c>
      <c r="O6" s="24">
        <f>O4</f>
        <v>1</v>
      </c>
      <c r="P6" s="6"/>
      <c r="Q6" s="6"/>
      <c r="R6" s="6"/>
      <c r="S6" s="6" t="str">
        <f>IF(M6="","",IF(SUM(P$4:R$163)=0,"",IF(T6="",IF(R6="",IF(Q6="",IF(P6="",999,P6),MAX(P6:Q6)),LARGE(P6:R6,2)),998)))</f>
        <v/>
      </c>
      <c r="T6" s="6"/>
      <c r="U6" s="21"/>
      <c r="W6" s="186">
        <f>IF(X6="","",INDEX(Výpočty!$AJ$4:$AJ$600,MATCH('stovky startovka'!X6,Výpočty!$AK$4:$AK$600,0),1))</f>
        <v>0</v>
      </c>
      <c r="X6" s="195" t="s">
        <v>72</v>
      </c>
      <c r="Y6" s="206" t="str">
        <f>IF(X6="","",INDEX(Výpočty!$AL$4:$AL$600,MATCH('stovky startovka'!X6,Výpočty!$AK$4:$AK$600,0),1))</f>
        <v>Tísek</v>
      </c>
      <c r="Z6" s="24">
        <f>Z4</f>
        <v>1</v>
      </c>
      <c r="AA6" s="50">
        <v>23.13</v>
      </c>
      <c r="AB6" s="6"/>
      <c r="AC6" s="6"/>
      <c r="AD6" s="6">
        <f>IF(X6="","",IF(SUM(AA$4:AC$163)=0,"",IF(AE6="",IF(AC6="",IF(AB6="",IF(AA6="",999,AA6),MAX(AA6:AB6)),LARGE(AA6:AC6,2)),998)))</f>
        <v>23.13</v>
      </c>
      <c r="AE6" s="6"/>
      <c r="AF6" s="21"/>
      <c r="AH6" s="186" t="str">
        <f>IF(AI6="","",INDEX(Výpočty!$AJ$4:$AJ$600,MATCH('stovky startovka'!AI6,Výpočty!$AK$4:$AK$600,0),1))</f>
        <v/>
      </c>
      <c r="AI6" s="175"/>
      <c r="AJ6" s="190" t="str">
        <f>IF(AI6="","",INDEX(Výpočty!$AL$4:$AL$600,MATCH('stovky startovka'!AI6,Výpočty!$AK$4:$AK$600,0),1))</f>
        <v/>
      </c>
      <c r="AK6" s="24">
        <f>AK4</f>
        <v>1</v>
      </c>
      <c r="AL6" s="6"/>
      <c r="AM6" s="6"/>
      <c r="AN6" s="6"/>
      <c r="AO6" s="6" t="str">
        <f>IF(AI6="","",IF(SUM(AL$4:AN$163)=0,"",IF(AP6="",IF(AN6="",IF(AM6="",IF(AL6="",999,AL6),MAX(AL6:AM6)),LARGE(AL6:AN6,2)),998)))</f>
        <v/>
      </c>
      <c r="AP6" s="6"/>
      <c r="AQ6" s="21"/>
      <c r="AT6" t="str">
        <f>'stovky družstva'!B9</f>
        <v>Hájov</v>
      </c>
      <c r="AU6" s="14" t="s">
        <v>38</v>
      </c>
      <c r="AV6" s="14">
        <f>AV4+1</f>
        <v>2</v>
      </c>
      <c r="AW6" s="124" t="str">
        <f>IF('stovky družstva'!$B9="",0,IF(OR(ISNUMBER(MATCH('stovky družstva'!D10,$B$4:$B503,0)),ISNUMBER(MATCH('stovky družstva'!D10,$M$4:$M503,0)),ISNUMBER(MATCH('stovky družstva'!D10,$X$4:$X503,0)),ISNUMBER(MATCH('stovky družstva'!D10,$AI$4:$AI503,0))),"",'stovky družstva'!D10))</f>
        <v/>
      </c>
      <c r="AX6" s="124" t="str">
        <f>IF('stovky družstva'!$B9="",0,IF(OR(ISNUMBER(MATCH('stovky družstva'!E10,$B$4:$B503,0)),ISNUMBER(MATCH('stovky družstva'!E10,$M$4:$M503,0)),ISNUMBER(MATCH('stovky družstva'!E10,$X$4:$X503,0)),ISNUMBER(MATCH('stovky družstva'!E10,$AI$4:$AI503,0))),"",'stovky družstva'!E10))</f>
        <v/>
      </c>
      <c r="AY6" s="124" t="str">
        <f>IF('stovky družstva'!$B9="",0,IF(OR(ISNUMBER(MATCH('stovky družstva'!F10,$B$4:$B503,0)),ISNUMBER(MATCH('stovky družstva'!F10,$M$4:$M503,0)),ISNUMBER(MATCH('stovky družstva'!F10,$X$4:$X503,0)),ISNUMBER(MATCH('stovky družstva'!F10,$AI$4:$AI503,0))),"",'stovky družstva'!F10))</f>
        <v/>
      </c>
      <c r="AZ6" s="124" t="str">
        <f>IF('stovky družstva'!$B9="",0,IF(OR(ISNUMBER(MATCH('stovky družstva'!G10,$B$4:$B503,0)),ISNUMBER(MATCH('stovky družstva'!G10,$M$4:$M503,0)),ISNUMBER(MATCH('stovky družstva'!G10,$X$4:$X503,0)),ISNUMBER(MATCH('stovky družstva'!G10,$AI$4:$AI503,0))),"",'stovky družstva'!G10))</f>
        <v/>
      </c>
      <c r="BA6" s="124" t="str">
        <f>IF('stovky družstva'!$B9="",0,IF(OR(ISNUMBER(MATCH('stovky družstva'!H10,$B$4:$B503,0)),ISNUMBER(MATCH('stovky družstva'!H10,$M$4:$M503,0)),ISNUMBER(MATCH('stovky družstva'!H10,$X$4:$X503,0)),ISNUMBER(MATCH('stovky družstva'!H10,$AI$4:$AI503,0))),"",'stovky družstva'!H10))</f>
        <v/>
      </c>
      <c r="BB6" s="124" t="str">
        <f>IF('stovky družstva'!$B9="",0,IF(OR(ISNUMBER(MATCH('stovky družstva'!I10,$B$4:$B503,0)),ISNUMBER(MATCH('stovky družstva'!I10,$M$4:$M503,0)),ISNUMBER(MATCH('stovky družstva'!I10,$X$4:$X503,0)),ISNUMBER(MATCH('stovky družstva'!I10,$AI$4:$AI503,0))),"",'stovky družstva'!I10))</f>
        <v/>
      </c>
      <c r="BC6" s="124" t="str">
        <f>IF('stovky družstva'!$B9="",0,IF(OR(ISNUMBER(MATCH('stovky družstva'!J10,$B$4:$B503,0)),ISNUMBER(MATCH('stovky družstva'!J10,$M$4:$M503,0)),ISNUMBER(MATCH('stovky družstva'!J10,$X$4:$X503,0)),ISNUMBER(MATCH('stovky družstva'!J10,$AI$4:$AI503,0))),"",'stovky družstva'!J10))</f>
        <v/>
      </c>
    </row>
    <row r="7" spans="1:55" ht="21" customHeight="1">
      <c r="A7" s="197"/>
      <c r="B7" s="179"/>
      <c r="C7" s="183"/>
      <c r="D7" s="24">
        <f t="shared" ref="D7:D70" si="0">D5</f>
        <v>2</v>
      </c>
      <c r="E7" s="50">
        <v>23.11</v>
      </c>
      <c r="F7" s="6"/>
      <c r="G7" s="6"/>
      <c r="H7" s="6">
        <f>IF(B6="","",IF(SUM(E$4:G$163)=0,"",IF(I7="",IF(G7="",IF(F7="",IF(E7="",999,E7),MAX(E7:F7)),LARGE(E7:G7,2)),998)))</f>
        <v>23.11</v>
      </c>
      <c r="I7" s="6"/>
      <c r="J7" s="21"/>
      <c r="K7" s="124"/>
      <c r="L7" s="187"/>
      <c r="M7" s="185"/>
      <c r="N7" s="183"/>
      <c r="O7" s="24">
        <f t="shared" ref="O7:O70" si="1">O5</f>
        <v>2</v>
      </c>
      <c r="P7" s="6"/>
      <c r="Q7" s="6"/>
      <c r="R7" s="6"/>
      <c r="S7" s="6" t="str">
        <f>IF(M6="","",IF(SUM(P$4:R$163)=0,"",IF(T7="",IF(R7="",IF(Q7="",IF(P7="",999,P7),MAX(P7:Q7)),LARGE(P7:R7,2)),998)))</f>
        <v/>
      </c>
      <c r="T7" s="6"/>
      <c r="U7" s="21"/>
      <c r="W7" s="187"/>
      <c r="X7" s="176"/>
      <c r="Y7" s="207"/>
      <c r="Z7" s="24">
        <f t="shared" ref="Z7:Z70" si="2">Z5</f>
        <v>2</v>
      </c>
      <c r="AA7" s="50">
        <v>20.74</v>
      </c>
      <c r="AB7" s="6"/>
      <c r="AC7" s="6"/>
      <c r="AD7" s="6">
        <f>IF(X6="","",IF(SUM(AA$4:AC$163)=0,"",IF(AE7="",IF(AC7="",IF(AB7="",IF(AA7="",999,AA7),MAX(AA7:AB7)),LARGE(AA7:AC7,2)),998)))</f>
        <v>20.74</v>
      </c>
      <c r="AE7" s="6"/>
      <c r="AF7" s="21"/>
      <c r="AH7" s="187"/>
      <c r="AI7" s="176"/>
      <c r="AJ7" s="204"/>
      <c r="AK7" s="24">
        <f t="shared" ref="AK7:AK70" si="3">AK5</f>
        <v>2</v>
      </c>
      <c r="AL7" s="6"/>
      <c r="AM7" s="6"/>
      <c r="AN7" s="6"/>
      <c r="AO7" s="6" t="str">
        <f>IF(AI6="","",IF(SUM(AL$4:AN$163)=0,"",IF(AP7="",IF(AN7="",IF(AM7="",IF(AL7="",999,AL7),MAX(AL7:AM7)),LARGE(AL7:AN7,2)),998)))</f>
        <v/>
      </c>
      <c r="AP7" s="6"/>
      <c r="AQ7" s="21"/>
      <c r="AU7" s="14"/>
      <c r="AV7" s="14"/>
      <c r="AW7" s="124"/>
      <c r="AX7" s="124"/>
      <c r="AY7" s="124"/>
      <c r="AZ7" s="124"/>
      <c r="BA7" s="124"/>
      <c r="BB7" s="124"/>
      <c r="BC7" s="124"/>
    </row>
    <row r="8" spans="1:55" ht="21" customHeight="1">
      <c r="A8" s="196">
        <f>IF(B8="","",INDEX(Výpočty!$AJ$4:$AJ$600,MATCH('stovky startovka'!B8,Výpočty!$AK$4:$AK$600,0),1))</f>
        <v>0</v>
      </c>
      <c r="B8" s="228" t="s">
        <v>69</v>
      </c>
      <c r="C8" s="182" t="str">
        <f>IF(B8="","",INDEX(Výpočty!$AL$4:$AL$600,MATCH('stovky startovka'!B8,Výpočty!$AK$4:$AK$600,0),1))</f>
        <v>Hájov</v>
      </c>
      <c r="D8" s="24">
        <f t="shared" si="0"/>
        <v>1</v>
      </c>
      <c r="E8" s="50">
        <v>19.829999999999998</v>
      </c>
      <c r="F8" s="6"/>
      <c r="G8" s="6"/>
      <c r="H8" s="224">
        <f>IF(B8="","",IF(SUM(E$4:G$163)=0,"",IF(I8="",IF(G8="",IF(F8="",IF(E8="",999,E8),MAX(E8:F8)),LARGE(E8:G8,2)),998)))</f>
        <v>19.829999999999998</v>
      </c>
      <c r="I8" s="6"/>
      <c r="J8" s="21"/>
      <c r="K8" s="124"/>
      <c r="L8" s="186" t="str">
        <f>IF(M8="","",INDEX(Výpočty!$AJ$4:$AJ$600,MATCH('stovky startovka'!M8,Výpočty!$AK$4:$AK$600,0),1))</f>
        <v/>
      </c>
      <c r="M8" s="185"/>
      <c r="N8" s="182" t="str">
        <f>IF(M8="","",INDEX(Výpočty!$AL$4:$AL$600,MATCH('stovky startovka'!M8,Výpočty!$AK$4:$AK$600,0),1))</f>
        <v/>
      </c>
      <c r="O8" s="24">
        <f t="shared" si="1"/>
        <v>1</v>
      </c>
      <c r="P8" s="6"/>
      <c r="Q8" s="6"/>
      <c r="R8" s="6"/>
      <c r="S8" s="6" t="str">
        <f>IF(M8="","",IF(SUM(P$4:R$163)=0,"",IF(T8="",IF(R8="",IF(Q8="",IF(P8="",999,P8),MAX(P8:Q8)),LARGE(P8:R8,2)),998)))</f>
        <v/>
      </c>
      <c r="T8" s="6"/>
      <c r="U8" s="21"/>
      <c r="W8" s="186">
        <f>IF(X8="","",INDEX(Výpočty!$AJ$4:$AJ$600,MATCH('stovky startovka'!X8,Výpočty!$AK$4:$AK$600,0),1))</f>
        <v>0</v>
      </c>
      <c r="X8" s="195" t="s">
        <v>86</v>
      </c>
      <c r="Y8" s="206" t="str">
        <f>IF(X8="","",INDEX(Výpočty!$AL$4:$AL$600,MATCH('stovky startovka'!X8,Výpočty!$AK$4:$AK$600,0),1))</f>
        <v>Hájov</v>
      </c>
      <c r="Z8" s="24">
        <f t="shared" si="2"/>
        <v>1</v>
      </c>
      <c r="AA8" s="50">
        <v>26.67</v>
      </c>
      <c r="AB8" s="6"/>
      <c r="AC8" s="6"/>
      <c r="AD8" s="6">
        <f>IF(X8="","",IF(SUM(AA$4:AC$163)=0,"",IF(AE8="",IF(AC8="",IF(AB8="",IF(AA8="",999,AA8),MAX(AA8:AB8)),LARGE(AA8:AC8,2)),998)))</f>
        <v>26.67</v>
      </c>
      <c r="AE8" s="6"/>
      <c r="AF8" s="21"/>
      <c r="AH8" s="186" t="str">
        <f>IF(AI8="","",INDEX(Výpočty!$AJ$4:$AJ$600,MATCH('stovky startovka'!AI8,Výpočty!$AK$4:$AK$600,0),1))</f>
        <v/>
      </c>
      <c r="AI8" s="195"/>
      <c r="AJ8" s="190" t="str">
        <f>IF(AI8="","",INDEX(Výpočty!$AL$4:$AL$600,MATCH('stovky startovka'!AI8,Výpočty!$AK$4:$AK$600,0),1))</f>
        <v/>
      </c>
      <c r="AK8" s="24">
        <f t="shared" si="3"/>
        <v>1</v>
      </c>
      <c r="AL8" s="6"/>
      <c r="AM8" s="6"/>
      <c r="AN8" s="6"/>
      <c r="AO8" s="6" t="str">
        <f>IF(AI8="","",IF(SUM(AL$4:AN$163)=0,"",IF(AP8="",IF(AN8="",IF(AM8="",IF(AL8="",999,AL8),MAX(AL8:AM8)),LARGE(AL8:AN8,2)),998)))</f>
        <v/>
      </c>
      <c r="AP8" s="6"/>
      <c r="AQ8" s="21"/>
      <c r="AT8" t="str">
        <f>'stovky družstva'!B13</f>
        <v/>
      </c>
      <c r="AU8" s="14" t="s">
        <v>38</v>
      </c>
      <c r="AV8" s="14">
        <f t="shared" ref="AV8" si="4">AV6+1</f>
        <v>3</v>
      </c>
      <c r="AW8" s="124">
        <f>IF('stovky družstva'!$B13="",0,IF(OR(ISNUMBER(MATCH('stovky družstva'!D14,$B$4:$B507,0)),ISNUMBER(MATCH('stovky družstva'!D14,$M$4:$M507,0)),ISNUMBER(MATCH('stovky družstva'!D14,$X$4:$X507,0)),ISNUMBER(MATCH('stovky družstva'!D14,$AI$4:$AI507,0))),"",'stovky družstva'!D14))</f>
        <v>0</v>
      </c>
      <c r="AX8" s="124">
        <f>IF('stovky družstva'!$B13="",0,IF(OR(ISNUMBER(MATCH('stovky družstva'!E14,$B$4:$B507,0)),ISNUMBER(MATCH('stovky družstva'!E14,$M$4:$M507,0)),ISNUMBER(MATCH('stovky družstva'!E14,$X$4:$X507,0)),ISNUMBER(MATCH('stovky družstva'!E14,$AI$4:$AI507,0))),"",'stovky družstva'!E14))</f>
        <v>0</v>
      </c>
      <c r="AY8" s="124">
        <f>IF('stovky družstva'!$B13="",0,IF(OR(ISNUMBER(MATCH('stovky družstva'!F14,$B$4:$B507,0)),ISNUMBER(MATCH('stovky družstva'!F14,$M$4:$M507,0)),ISNUMBER(MATCH('stovky družstva'!F14,$X$4:$X507,0)),ISNUMBER(MATCH('stovky družstva'!F14,$AI$4:$AI507,0))),"",'stovky družstva'!F14))</f>
        <v>0</v>
      </c>
      <c r="AZ8" s="124">
        <f>IF('stovky družstva'!$B13="",0,IF(OR(ISNUMBER(MATCH('stovky družstva'!G14,$B$4:$B507,0)),ISNUMBER(MATCH('stovky družstva'!G14,$M$4:$M507,0)),ISNUMBER(MATCH('stovky družstva'!G14,$X$4:$X507,0)),ISNUMBER(MATCH('stovky družstva'!G14,$AI$4:$AI507,0))),"",'stovky družstva'!G14))</f>
        <v>0</v>
      </c>
      <c r="BA8" s="124">
        <f>IF('stovky družstva'!$B13="",0,IF(OR(ISNUMBER(MATCH('stovky družstva'!H14,$B$4:$B507,0)),ISNUMBER(MATCH('stovky družstva'!H14,$M$4:$M507,0)),ISNUMBER(MATCH('stovky družstva'!H14,$X$4:$X507,0)),ISNUMBER(MATCH('stovky družstva'!H14,$AI$4:$AI507,0))),"",'stovky družstva'!H14))</f>
        <v>0</v>
      </c>
      <c r="BB8" s="124">
        <f>IF('stovky družstva'!$B13="",0,IF(OR(ISNUMBER(MATCH('stovky družstva'!I14,$B$4:$B507,0)),ISNUMBER(MATCH('stovky družstva'!I14,$M$4:$M507,0)),ISNUMBER(MATCH('stovky družstva'!I14,$X$4:$X507,0)),ISNUMBER(MATCH('stovky družstva'!I14,$AI$4:$AI507,0))),"",'stovky družstva'!I14))</f>
        <v>0</v>
      </c>
      <c r="BC8" s="124">
        <f>IF('stovky družstva'!$B13="",0,IF(OR(ISNUMBER(MATCH('stovky družstva'!J14,$B$4:$B507,0)),ISNUMBER(MATCH('stovky družstva'!J14,$M$4:$M507,0)),ISNUMBER(MATCH('stovky družstva'!J14,$X$4:$X507,0)),ISNUMBER(MATCH('stovky družstva'!J14,$AI$4:$AI507,0))),"",'stovky družstva'!J14))</f>
        <v>0</v>
      </c>
    </row>
    <row r="9" spans="1:55" ht="21" customHeight="1">
      <c r="A9" s="197"/>
      <c r="B9" s="226"/>
      <c r="C9" s="183"/>
      <c r="D9" s="24">
        <f t="shared" si="0"/>
        <v>2</v>
      </c>
      <c r="E9" s="50">
        <v>23.5</v>
      </c>
      <c r="F9" s="6"/>
      <c r="G9" s="6"/>
      <c r="H9" s="6">
        <f>IF(B8="","",IF(SUM(E$4:G$163)=0,"",IF(I9="",IF(G9="",IF(F9="",IF(E9="",999,E9),MAX(E9:F9)),LARGE(E9:G9,2)),998)))</f>
        <v>23.5</v>
      </c>
      <c r="I9" s="6"/>
      <c r="J9" s="21"/>
      <c r="K9" s="124"/>
      <c r="L9" s="187"/>
      <c r="M9" s="185"/>
      <c r="N9" s="183"/>
      <c r="O9" s="24">
        <f t="shared" si="1"/>
        <v>2</v>
      </c>
      <c r="P9" s="6"/>
      <c r="Q9" s="6"/>
      <c r="R9" s="6"/>
      <c r="S9" s="6" t="str">
        <f>IF(M8="","",IF(SUM(P$4:R$163)=0,"",IF(T9="",IF(R9="",IF(Q9="",IF(P9="",999,P9),MAX(P9:Q9)),LARGE(P9:R9,2)),998)))</f>
        <v/>
      </c>
      <c r="T9" s="6"/>
      <c r="U9" s="21"/>
      <c r="W9" s="187"/>
      <c r="X9" s="176"/>
      <c r="Y9" s="207"/>
      <c r="Z9" s="24">
        <f t="shared" si="2"/>
        <v>2</v>
      </c>
      <c r="AA9" s="50"/>
      <c r="AB9" s="6"/>
      <c r="AC9" s="6"/>
      <c r="AD9" s="6">
        <f>IF(X8="","",IF(SUM(AA$4:AC$163)=0,"",IF(AE9="",IF(AC9="",IF(AB9="",IF(AA9="",999,AA9),MAX(AA9:AB9)),LARGE(AA9:AC9,2)),998)))</f>
        <v>999</v>
      </c>
      <c r="AE9" s="6"/>
      <c r="AF9" s="21"/>
      <c r="AH9" s="187"/>
      <c r="AI9" s="176"/>
      <c r="AJ9" s="204"/>
      <c r="AK9" s="24">
        <f t="shared" si="3"/>
        <v>2</v>
      </c>
      <c r="AL9" s="6"/>
      <c r="AM9" s="6"/>
      <c r="AN9" s="6"/>
      <c r="AO9" s="6" t="str">
        <f>IF(AI8="","",IF(SUM(AL$4:AN$163)=0,"",IF(AP9="",IF(AN9="",IF(AM9="",IF(AL9="",999,AL9),MAX(AL9:AM9)),LARGE(AL9:AN9,2)),998)))</f>
        <v/>
      </c>
      <c r="AP9" s="6"/>
      <c r="AQ9" s="21"/>
      <c r="AU9" s="14"/>
      <c r="AV9" s="14"/>
      <c r="AW9" s="124"/>
      <c r="AX9" s="124"/>
      <c r="AY9" s="124"/>
      <c r="AZ9" s="124"/>
      <c r="BA9" s="124"/>
      <c r="BB9" s="124"/>
      <c r="BC9" s="124"/>
    </row>
    <row r="10" spans="1:55" ht="21" customHeight="1">
      <c r="A10" s="196">
        <f>IF(B10="","",INDEX(Výpočty!$AJ$4:$AJ$600,MATCH('stovky startovka'!B10,Výpočty!$AK$4:$AK$600,0),1))</f>
        <v>0</v>
      </c>
      <c r="B10" s="179" t="s">
        <v>92</v>
      </c>
      <c r="C10" s="182" t="str">
        <f>IF(B10="","",INDEX(Výpočty!$AL$4:$AL$600,MATCH('stovky startovka'!B10,Výpočty!$AK$4:$AK$600,0),1))</f>
        <v>Tísek</v>
      </c>
      <c r="D10" s="24">
        <f t="shared" si="0"/>
        <v>1</v>
      </c>
      <c r="E10" s="50">
        <v>22.45</v>
      </c>
      <c r="F10" s="6"/>
      <c r="G10" s="6"/>
      <c r="H10" s="6">
        <f>IF(B10="","",IF(SUM(E$4:G$163)=0,"",IF(I10="",IF(G10="",IF(F10="",IF(E10="",999,E10),MAX(E10:F10)),LARGE(E10:G10,2)),998)))</f>
        <v>22.45</v>
      </c>
      <c r="I10" s="6"/>
      <c r="J10" s="21"/>
      <c r="K10" s="124"/>
      <c r="L10" s="186" t="str">
        <f>IF(M10="","",INDEX(Výpočty!$AJ$4:$AJ$600,MATCH('stovky startovka'!M10,Výpočty!$AK$4:$AK$600,0),1))</f>
        <v/>
      </c>
      <c r="M10" s="185"/>
      <c r="N10" s="182" t="str">
        <f>IF(M10="","",INDEX(Výpočty!$AL$4:$AL$600,MATCH('stovky startovka'!M10,Výpočty!$AK$4:$AK$600,0),1))</f>
        <v/>
      </c>
      <c r="O10" s="24">
        <f t="shared" si="1"/>
        <v>1</v>
      </c>
      <c r="P10" s="6"/>
      <c r="Q10" s="6"/>
      <c r="R10" s="6"/>
      <c r="S10" s="6" t="str">
        <f>IF(M10="","",IF(SUM(P$4:R$163)=0,"",IF(T10="",IF(R10="",IF(Q10="",IF(P10="",999,P10),MAX(P10:Q10)),LARGE(P10:R10,2)),998)))</f>
        <v/>
      </c>
      <c r="T10" s="6"/>
      <c r="U10" s="21"/>
      <c r="W10" s="186">
        <f>IF(X10="","",INDEX(Výpočty!$AJ$4:$AJ$600,MATCH('stovky startovka'!X10,Výpočty!$AK$4:$AK$600,0),1))</f>
        <v>0</v>
      </c>
      <c r="X10" s="195" t="s">
        <v>84</v>
      </c>
      <c r="Y10" s="206" t="str">
        <f>IF(X10="","",INDEX(Výpočty!$AL$4:$AL$600,MATCH('stovky startovka'!X10,Výpočty!$AK$4:$AK$600,0),1))</f>
        <v>Tísek</v>
      </c>
      <c r="Z10" s="24">
        <f t="shared" si="2"/>
        <v>1</v>
      </c>
      <c r="AA10" s="50">
        <v>23.9</v>
      </c>
      <c r="AB10" s="6"/>
      <c r="AC10" s="6"/>
      <c r="AD10" s="6">
        <f>IF(X10="","",IF(SUM(AA$4:AC$163)=0,"",IF(AE10="",IF(AC10="",IF(AB10="",IF(AA10="",999,AA10),MAX(AA10:AB10)),LARGE(AA10:AC10,2)),998)))</f>
        <v>23.9</v>
      </c>
      <c r="AE10" s="6"/>
      <c r="AF10" s="21"/>
      <c r="AH10" s="186" t="str">
        <f>IF(AI10="","",INDEX(Výpočty!$AJ$4:$AJ$600,MATCH('stovky startovka'!AI10,Výpočty!$AK$4:$AK$600,0),1))</f>
        <v/>
      </c>
      <c r="AI10" s="195"/>
      <c r="AJ10" s="190" t="str">
        <f>IF(AI10="","",INDEX(Výpočty!$AL$4:$AL$600,MATCH('stovky startovka'!AI10,Výpočty!$AK$4:$AK$600,0),1))</f>
        <v/>
      </c>
      <c r="AK10" s="24">
        <f t="shared" si="3"/>
        <v>1</v>
      </c>
      <c r="AL10" s="6"/>
      <c r="AM10" s="6"/>
      <c r="AN10" s="6"/>
      <c r="AO10" s="6" t="str">
        <f>IF(AI10="","",IF(SUM(AL$4:AN$163)=0,"",IF(AP10="",IF(AN10="",IF(AM10="",IF(AL10="",999,AL10),MAX(AL10:AM10)),LARGE(AL10:AN10,2)),998)))</f>
        <v/>
      </c>
      <c r="AP10" s="6"/>
      <c r="AQ10" s="21"/>
      <c r="AT10">
        <f>'stovky družstva'!B17</f>
        <v>0</v>
      </c>
      <c r="AU10" s="14" t="s">
        <v>38</v>
      </c>
      <c r="AV10" s="14">
        <f t="shared" ref="AV10" si="5">AV8+1</f>
        <v>4</v>
      </c>
      <c r="AW10" s="124">
        <f>IF('stovky družstva'!$B17="",0,IF(OR(ISNUMBER(MATCH('stovky družstva'!D18,$B$4:$B511,0)),ISNUMBER(MATCH('stovky družstva'!D18,$M$4:$M511,0)),ISNUMBER(MATCH('stovky družstva'!D18,$X$4:$X511,0)),ISNUMBER(MATCH('stovky družstva'!D18,$AI$4:$AI511,0))),"",'stovky družstva'!D18))</f>
        <v>0</v>
      </c>
      <c r="AX10" s="124">
        <f>IF('stovky družstva'!$B17="",0,IF(OR(ISNUMBER(MATCH('stovky družstva'!E18,$B$4:$B511,0)),ISNUMBER(MATCH('stovky družstva'!E18,$M$4:$M511,0)),ISNUMBER(MATCH('stovky družstva'!E18,$X$4:$X511,0)),ISNUMBER(MATCH('stovky družstva'!E18,$AI$4:$AI511,0))),"",'stovky družstva'!E18))</f>
        <v>0</v>
      </c>
      <c r="AY10" s="124">
        <f>IF('stovky družstva'!$B17="",0,IF(OR(ISNUMBER(MATCH('stovky družstva'!F18,$B$4:$B511,0)),ISNUMBER(MATCH('stovky družstva'!F18,$M$4:$M511,0)),ISNUMBER(MATCH('stovky družstva'!F18,$X$4:$X511,0)),ISNUMBER(MATCH('stovky družstva'!F18,$AI$4:$AI511,0))),"",'stovky družstva'!F18))</f>
        <v>0</v>
      </c>
      <c r="AZ10" s="124">
        <f>IF('stovky družstva'!$B17="",0,IF(OR(ISNUMBER(MATCH('stovky družstva'!G18,$B$4:$B511,0)),ISNUMBER(MATCH('stovky družstva'!G18,$M$4:$M511,0)),ISNUMBER(MATCH('stovky družstva'!G18,$X$4:$X511,0)),ISNUMBER(MATCH('stovky družstva'!G18,$AI$4:$AI511,0))),"",'stovky družstva'!G18))</f>
        <v>0</v>
      </c>
      <c r="BA10" s="124">
        <f>IF('stovky družstva'!$B17="",0,IF(OR(ISNUMBER(MATCH('stovky družstva'!H18,$B$4:$B511,0)),ISNUMBER(MATCH('stovky družstva'!H18,$M$4:$M511,0)),ISNUMBER(MATCH('stovky družstva'!H18,$X$4:$X511,0)),ISNUMBER(MATCH('stovky družstva'!H18,$AI$4:$AI511,0))),"",'stovky družstva'!H18))</f>
        <v>0</v>
      </c>
      <c r="BB10" s="124">
        <f>IF('stovky družstva'!$B17="",0,IF(OR(ISNUMBER(MATCH('stovky družstva'!I18,$B$4:$B511,0)),ISNUMBER(MATCH('stovky družstva'!I18,$M$4:$M511,0)),ISNUMBER(MATCH('stovky družstva'!I18,$X$4:$X511,0)),ISNUMBER(MATCH('stovky družstva'!I18,$AI$4:$AI511,0))),"",'stovky družstva'!I18))</f>
        <v>0</v>
      </c>
      <c r="BC10" s="124">
        <f>IF('stovky družstva'!$B17="",0,IF(OR(ISNUMBER(MATCH('stovky družstva'!J18,$B$4:$B511,0)),ISNUMBER(MATCH('stovky družstva'!J18,$M$4:$M511,0)),ISNUMBER(MATCH('stovky družstva'!J18,$X$4:$X511,0)),ISNUMBER(MATCH('stovky družstva'!J18,$AI$4:$AI511,0))),"",'stovky družstva'!J18))</f>
        <v>0</v>
      </c>
    </row>
    <row r="11" spans="1:55" ht="21" customHeight="1">
      <c r="A11" s="197"/>
      <c r="B11" s="179"/>
      <c r="C11" s="183"/>
      <c r="D11" s="24">
        <f t="shared" si="0"/>
        <v>2</v>
      </c>
      <c r="E11" s="50">
        <v>21.44</v>
      </c>
      <c r="F11" s="6"/>
      <c r="G11" s="6"/>
      <c r="H11" s="6">
        <f>IF(B10="","",IF(SUM(E$4:G$163)=0,"",IF(I11="",IF(G11="",IF(F11="",IF(E11="",999,E11),MAX(E11:F11)),LARGE(E11:G11,2)),998)))</f>
        <v>998</v>
      </c>
      <c r="I11" s="6" t="s">
        <v>83</v>
      </c>
      <c r="J11" s="21"/>
      <c r="K11" s="124"/>
      <c r="L11" s="187"/>
      <c r="M11" s="185"/>
      <c r="N11" s="183"/>
      <c r="O11" s="24">
        <f t="shared" si="1"/>
        <v>2</v>
      </c>
      <c r="P11" s="6"/>
      <c r="Q11" s="6"/>
      <c r="R11" s="6"/>
      <c r="S11" s="6" t="str">
        <f>IF(M10="","",IF(SUM(P$4:R$163)=0,"",IF(T11="",IF(R11="",IF(Q11="",IF(P11="",999,P11),MAX(P11:Q11)),LARGE(P11:R11,2)),998)))</f>
        <v/>
      </c>
      <c r="T11" s="6"/>
      <c r="U11" s="21"/>
      <c r="W11" s="187"/>
      <c r="X11" s="176"/>
      <c r="Y11" s="207"/>
      <c r="Z11" s="24">
        <f t="shared" si="2"/>
        <v>2</v>
      </c>
      <c r="AA11" s="50">
        <v>23.13</v>
      </c>
      <c r="AB11" s="6"/>
      <c r="AC11" s="6"/>
      <c r="AD11" s="6">
        <f>IF(X10="","",IF(SUM(AA$4:AC$163)=0,"",IF(AE11="",IF(AC11="",IF(AB11="",IF(AA11="",999,AA11),MAX(AA11:AB11)),LARGE(AA11:AC11,2)),998)))</f>
        <v>23.13</v>
      </c>
      <c r="AE11" s="6"/>
      <c r="AF11" s="21"/>
      <c r="AH11" s="187"/>
      <c r="AI11" s="176"/>
      <c r="AJ11" s="204"/>
      <c r="AK11" s="24">
        <f t="shared" si="3"/>
        <v>2</v>
      </c>
      <c r="AL11" s="6"/>
      <c r="AM11" s="6"/>
      <c r="AN11" s="6"/>
      <c r="AO11" s="6" t="str">
        <f>IF(AI10="","",IF(SUM(AL$4:AN$163)=0,"",IF(AP11="",IF(AN11="",IF(AM11="",IF(AL11="",999,AL11),MAX(AL11:AM11)),LARGE(AL11:AN11,2)),998)))</f>
        <v/>
      </c>
      <c r="AP11" s="6"/>
      <c r="AQ11" s="21"/>
      <c r="AU11" s="14"/>
      <c r="AV11" s="14"/>
      <c r="AW11" s="124"/>
      <c r="AX11" s="124"/>
      <c r="AY11" s="124"/>
      <c r="AZ11" s="124"/>
      <c r="BA11" s="124"/>
      <c r="BB11" s="124"/>
      <c r="BC11" s="124"/>
    </row>
    <row r="12" spans="1:55" ht="21" customHeight="1" thickBot="1">
      <c r="A12" s="72">
        <f>IF(B12="","",INDEX(Výpočty!$AJ$4:$AJ$600,MATCH('stovky startovka'!B12,Výpočty!$AK$4:$AK$600,0),1))</f>
        <v>0</v>
      </c>
      <c r="B12" s="222" t="s">
        <v>70</v>
      </c>
      <c r="C12" s="182" t="str">
        <f>IF(B12="","",INDEX(Výpočty!$AL$4:$AL$600,MATCH('stovky startovka'!B12,Výpočty!$AK$4:$AK$600,0),1))</f>
        <v>Hájov</v>
      </c>
      <c r="D12" s="24">
        <f t="shared" si="0"/>
        <v>1</v>
      </c>
      <c r="E12" s="50">
        <v>28.58</v>
      </c>
      <c r="F12" s="6"/>
      <c r="G12" s="6"/>
      <c r="H12" s="11">
        <f>IF(B12="","",IF(SUM(E$4:G$163)=0,"",IF(I12="",IF(G12="",IF(F12="",IF(E12="",999,E12),MAX(E12:F12)),LARGE(E12:G12,2)),998)))</f>
        <v>28.58</v>
      </c>
      <c r="I12" s="6"/>
      <c r="J12" s="21"/>
      <c r="K12" s="124"/>
      <c r="L12" s="92" t="str">
        <f>IF(M12="","",INDEX(Výpočty!$AJ$4:$AJ$600,MATCH('stovky startovka'!M12,Výpočty!$AK$4:$AK$600,0),1))</f>
        <v/>
      </c>
      <c r="M12" s="192"/>
      <c r="N12" s="182" t="str">
        <f>IF(M12="","",INDEX(Výpočty!$AL$4:$AL$600,MATCH('stovky startovka'!M12,Výpočty!$AK$4:$AK$600,0),1))</f>
        <v/>
      </c>
      <c r="O12" s="24">
        <f t="shared" si="1"/>
        <v>1</v>
      </c>
      <c r="P12" s="6"/>
      <c r="Q12" s="6"/>
      <c r="R12" s="6"/>
      <c r="S12" s="11" t="str">
        <f>IF(M12="","",IF(SUM(P$4:R$163)=0,"",IF(T12="",IF(R12="",IF(Q12="",IF(P12="",999,P12),MAX(P12:Q12)),LARGE(P12:R12,2)),998)))</f>
        <v/>
      </c>
      <c r="T12" s="6"/>
      <c r="U12" s="21"/>
      <c r="W12" s="92">
        <f>IF(X12="","",INDEX(Výpočty!$AJ$4:$AJ$600,MATCH('stovky startovka'!X12,Výpočty!$AK$4:$AK$600,0),1))</f>
        <v>0</v>
      </c>
      <c r="X12" s="179" t="s">
        <v>76</v>
      </c>
      <c r="Y12" s="206" t="str">
        <f>IF(X12="","",INDEX(Výpočty!$AL$4:$AL$600,MATCH('stovky startovka'!X12,Výpočty!$AK$4:$AK$600,0),1))</f>
        <v>Hájov</v>
      </c>
      <c r="Z12" s="24">
        <f t="shared" si="2"/>
        <v>1</v>
      </c>
      <c r="AA12" s="50">
        <v>18.850000000000001</v>
      </c>
      <c r="AB12" s="6"/>
      <c r="AC12" s="6"/>
      <c r="AD12" s="11">
        <f>IF(X12="","",IF(SUM(AA$4:AC$163)=0,"",IF(AE12="",IF(AC12="",IF(AB12="",IF(AA12="",999,AA12),MAX(AA12:AB12)),LARGE(AA12:AC12,2)),998)))</f>
        <v>18.850000000000001</v>
      </c>
      <c r="AE12" s="6"/>
      <c r="AF12" s="21"/>
      <c r="AH12" s="92" t="str">
        <f>IF(AI12="","",INDEX(Výpočty!$AJ$4:$AJ$600,MATCH('stovky startovka'!AI12,Výpočty!$AK$4:$AK$600,0),1))</f>
        <v/>
      </c>
      <c r="AI12" s="195"/>
      <c r="AJ12" s="190" t="str">
        <f>IF(AI12="","",INDEX(Výpočty!$AL$4:$AL$600,MATCH('stovky startovka'!AI12,Výpočty!$AK$4:$AK$600,0),1))</f>
        <v/>
      </c>
      <c r="AK12" s="24">
        <f t="shared" si="3"/>
        <v>1</v>
      </c>
      <c r="AL12" s="6"/>
      <c r="AM12" s="6"/>
      <c r="AN12" s="6"/>
      <c r="AO12" s="11" t="str">
        <f>IF(AI12="","",IF(SUM(AL$4:AN$163)=0,"",IF(AP12="",IF(AN12="",IF(AM12="",IF(AL12="",999,AL12),MAX(AL12:AM12)),LARGE(AL12:AN12,2)),998)))</f>
        <v/>
      </c>
      <c r="AP12" s="6"/>
      <c r="AQ12" s="21"/>
      <c r="AT12">
        <f>'stovky družstva'!B21</f>
        <v>0</v>
      </c>
      <c r="AU12" s="14" t="s">
        <v>38</v>
      </c>
      <c r="AV12" s="14">
        <f t="shared" ref="AV12" si="6">AV10+1</f>
        <v>5</v>
      </c>
      <c r="AW12" s="124">
        <f>IF('stovky družstva'!$B21="",0,IF(OR(ISNUMBER(MATCH('stovky družstva'!D22,$B$4:$B515,0)),ISNUMBER(MATCH('stovky družstva'!D22,$M$4:$M515,0)),ISNUMBER(MATCH('stovky družstva'!D22,$X$4:$X515,0)),ISNUMBER(MATCH('stovky družstva'!D22,$AI$4:$AI515,0))),"",'stovky družstva'!D22))</f>
        <v>0</v>
      </c>
      <c r="AX12" s="124">
        <f>IF('stovky družstva'!$B21="",0,IF(OR(ISNUMBER(MATCH('stovky družstva'!E22,$B$4:$B515,0)),ISNUMBER(MATCH('stovky družstva'!E22,$M$4:$M515,0)),ISNUMBER(MATCH('stovky družstva'!E22,$X$4:$X515,0)),ISNUMBER(MATCH('stovky družstva'!E22,$AI$4:$AI515,0))),"",'stovky družstva'!E22))</f>
        <v>0</v>
      </c>
      <c r="AY12" s="124">
        <f>IF('stovky družstva'!$B21="",0,IF(OR(ISNUMBER(MATCH('stovky družstva'!F22,$B$4:$B515,0)),ISNUMBER(MATCH('stovky družstva'!F22,$M$4:$M515,0)),ISNUMBER(MATCH('stovky družstva'!F22,$X$4:$X515,0)),ISNUMBER(MATCH('stovky družstva'!F22,$AI$4:$AI515,0))),"",'stovky družstva'!F22))</f>
        <v>0</v>
      </c>
      <c r="AZ12" s="124">
        <f>IF('stovky družstva'!$B21="",0,IF(OR(ISNUMBER(MATCH('stovky družstva'!G22,$B$4:$B515,0)),ISNUMBER(MATCH('stovky družstva'!G22,$M$4:$M515,0)),ISNUMBER(MATCH('stovky družstva'!G22,$X$4:$X515,0)),ISNUMBER(MATCH('stovky družstva'!G22,$AI$4:$AI515,0))),"",'stovky družstva'!G22))</f>
        <v>0</v>
      </c>
      <c r="BA12" s="124">
        <f>IF('stovky družstva'!$B21="",0,IF(OR(ISNUMBER(MATCH('stovky družstva'!H22,$B$4:$B515,0)),ISNUMBER(MATCH('stovky družstva'!H22,$M$4:$M515,0)),ISNUMBER(MATCH('stovky družstva'!H22,$X$4:$X515,0)),ISNUMBER(MATCH('stovky družstva'!H22,$AI$4:$AI515,0))),"",'stovky družstva'!H22))</f>
        <v>0</v>
      </c>
      <c r="BB12" s="124">
        <f>IF('stovky družstva'!$B21="",0,IF(OR(ISNUMBER(MATCH('stovky družstva'!I22,$B$4:$B515,0)),ISNUMBER(MATCH('stovky družstva'!I22,$M$4:$M515,0)),ISNUMBER(MATCH('stovky družstva'!I22,$X$4:$X515,0)),ISNUMBER(MATCH('stovky družstva'!I22,$AI$4:$AI515,0))),"",'stovky družstva'!I22))</f>
        <v>0</v>
      </c>
      <c r="BC12" s="124">
        <f>IF('stovky družstva'!$B21="",0,IF(OR(ISNUMBER(MATCH('stovky družstva'!J22,$B$4:$B515,0)),ISNUMBER(MATCH('stovky družstva'!J22,$M$4:$M515,0)),ISNUMBER(MATCH('stovky družstva'!J22,$X$4:$X515,0)),ISNUMBER(MATCH('stovky družstva'!J22,$AI$4:$AI515,0))),"",'stovky družstva'!J22))</f>
        <v>0</v>
      </c>
    </row>
    <row r="13" spans="1:55" ht="21" customHeight="1" thickBot="1">
      <c r="A13" s="74"/>
      <c r="B13" s="223"/>
      <c r="C13" s="184"/>
      <c r="D13" s="25">
        <f t="shared" si="0"/>
        <v>2</v>
      </c>
      <c r="E13" s="51">
        <v>19.3</v>
      </c>
      <c r="F13" s="10"/>
      <c r="G13" s="10"/>
      <c r="H13" s="224">
        <f>IF(B12="","",IF(SUM(E$4:G$163)=0,"",IF(I13="",IF(G13="",IF(F13="",IF(E13="",999,E13),MAX(E13:F13)),LARGE(E13:G13,2)),998)))</f>
        <v>19.3</v>
      </c>
      <c r="I13" s="10"/>
      <c r="J13" s="22"/>
      <c r="K13" s="124"/>
      <c r="L13" s="114"/>
      <c r="M13" s="177"/>
      <c r="N13" s="184"/>
      <c r="O13" s="25">
        <f t="shared" si="1"/>
        <v>2</v>
      </c>
      <c r="P13" s="10"/>
      <c r="Q13" s="10"/>
      <c r="R13" s="10"/>
      <c r="S13" s="6" t="str">
        <f>IF(M12="","",IF(SUM(P$4:R$163)=0,"",IF(T13="",IF(R13="",IF(Q13="",IF(P13="",999,P13),MAX(P13:Q13)),LARGE(P13:R13,2)),998)))</f>
        <v/>
      </c>
      <c r="T13" s="10"/>
      <c r="U13" s="22"/>
      <c r="W13" s="114"/>
      <c r="X13" s="198"/>
      <c r="Y13" s="208"/>
      <c r="Z13" s="25">
        <f t="shared" si="2"/>
        <v>2</v>
      </c>
      <c r="AA13" s="51" t="s">
        <v>114</v>
      </c>
      <c r="AB13" s="10"/>
      <c r="AC13" s="10"/>
      <c r="AD13" s="6" t="str">
        <f>IF(X12="","",IF(SUM(AA$4:AC$163)=0,"",IF(AE13="",IF(AC13="",IF(AB13="",IF(AA13="",999,AA13),MAX(AA13:AB13)),LARGE(AA13:AC13,2)),998)))</f>
        <v>N</v>
      </c>
      <c r="AE13" s="10"/>
      <c r="AF13" s="22"/>
      <c r="AH13" s="114"/>
      <c r="AI13" s="176"/>
      <c r="AJ13" s="191"/>
      <c r="AK13" s="25">
        <f t="shared" si="3"/>
        <v>2</v>
      </c>
      <c r="AL13" s="10"/>
      <c r="AM13" s="10"/>
      <c r="AN13" s="10"/>
      <c r="AO13" s="6" t="str">
        <f>IF(AI12="","",IF(SUM(AL$4:AN$163)=0,"",IF(AP13="",IF(AN13="",IF(AM13="",IF(AL13="",999,AL13),MAX(AL13:AM13)),LARGE(AL13:AN13,2)),998)))</f>
        <v/>
      </c>
      <c r="AP13" s="10"/>
      <c r="AQ13" s="22"/>
      <c r="AU13" s="14"/>
      <c r="AV13" s="14"/>
      <c r="AW13" s="124"/>
      <c r="AX13" s="124"/>
      <c r="AY13" s="124"/>
      <c r="AZ13" s="124"/>
      <c r="BA13" s="124"/>
      <c r="BB13" s="124"/>
      <c r="BC13" s="124"/>
    </row>
    <row r="14" spans="1:55" ht="21" customHeight="1">
      <c r="A14" s="84">
        <f>IF(B14="","",INDEX(Výpočty!$AJ$4:$AJ$600,MATCH('stovky startovka'!B14,Výpočty!$AK$4:$AK$600,0),1))</f>
        <v>0</v>
      </c>
      <c r="B14" s="179" t="s">
        <v>93</v>
      </c>
      <c r="C14" s="194" t="str">
        <f>IF(B14="","",INDEX(Výpočty!$AL$4:$AL$600,MATCH('stovky startovka'!B14,Výpočty!$AK$4:$AK$600,0),1))</f>
        <v>Tísek</v>
      </c>
      <c r="D14" s="23">
        <f t="shared" si="0"/>
        <v>1</v>
      </c>
      <c r="E14" s="49">
        <v>22.57</v>
      </c>
      <c r="F14" s="19"/>
      <c r="G14" s="19"/>
      <c r="H14" s="19">
        <f>IF(B14="","",IF(SUM(E$4:G$163)=0,"",IF(I14="",IF(G14="",IF(F14="",IF(E14="",999,E14),MAX(E14:F14)),LARGE(E14:G14,2)),998)))</f>
        <v>22.57</v>
      </c>
      <c r="I14" s="19"/>
      <c r="J14" s="20"/>
      <c r="K14" s="124"/>
      <c r="L14" s="91" t="str">
        <f>IF(M14="","",INDEX(Výpočty!$AJ$4:$AJ$600,MATCH('stovky startovka'!M14,Výpočty!$AK$4:$AK$600,0),1))</f>
        <v/>
      </c>
      <c r="M14" s="185"/>
      <c r="N14" s="194" t="str">
        <f>IF(M14="","",INDEX(Výpočty!$AL$4:$AL$600,MATCH('stovky startovka'!M14,Výpočty!$AK$4:$AK$600,0),1))</f>
        <v/>
      </c>
      <c r="O14" s="23">
        <f t="shared" si="1"/>
        <v>1</v>
      </c>
      <c r="P14" s="19"/>
      <c r="Q14" s="19"/>
      <c r="R14" s="19"/>
      <c r="S14" s="19" t="str">
        <f>IF(M14="","",IF(SUM(P$4:R$163)=0,"",IF(T14="",IF(R14="",IF(Q14="",IF(P14="",999,P14),MAX(P14:Q14)),LARGE(P14:R14,2)),998)))</f>
        <v/>
      </c>
      <c r="T14" s="19"/>
      <c r="U14" s="20"/>
      <c r="W14" s="91">
        <f>IF(X14="","",INDEX(Výpočty!$AJ$4:$AJ$600,MATCH('stovky startovka'!X14,Výpočty!$AK$4:$AK$600,0),1))</f>
        <v>0</v>
      </c>
      <c r="X14" s="199" t="s">
        <v>73</v>
      </c>
      <c r="Y14" s="209" t="str">
        <f>IF(X14="","",INDEX(Výpočty!$AL$4:$AL$600,MATCH('stovky startovka'!X14,Výpočty!$AK$4:$AK$600,0),1))</f>
        <v>Tísek</v>
      </c>
      <c r="Z14" s="23">
        <f t="shared" si="2"/>
        <v>1</v>
      </c>
      <c r="AA14" s="49">
        <v>21.79</v>
      </c>
      <c r="AB14" s="19"/>
      <c r="AC14" s="19"/>
      <c r="AD14" s="19">
        <f>IF(X14="","",IF(SUM(AA$4:AC$163)=0,"",IF(AE14="",IF(AC14="",IF(AB14="",IF(AA14="",999,AA14),MAX(AA14:AB14)),LARGE(AA14:AC14,2)),998)))</f>
        <v>21.79</v>
      </c>
      <c r="AE14" s="19"/>
      <c r="AF14" s="20"/>
      <c r="AH14" s="91" t="str">
        <f>IF(AI14="","",INDEX(Výpočty!$AJ$4:$AJ$600,MATCH('stovky startovka'!AI14,Výpočty!$AK$4:$AK$600,0),1))</f>
        <v/>
      </c>
      <c r="AI14" s="179"/>
      <c r="AJ14" s="205" t="str">
        <f>IF(AI14="","",INDEX(Výpočty!$AL$4:$AL$600,MATCH('stovky startovka'!AI14,Výpočty!$AK$4:$AK$600,0),1))</f>
        <v/>
      </c>
      <c r="AK14" s="23">
        <f t="shared" si="3"/>
        <v>1</v>
      </c>
      <c r="AL14" s="19"/>
      <c r="AM14" s="19"/>
      <c r="AN14" s="19"/>
      <c r="AO14" s="19" t="str">
        <f>IF(AI14="","",IF(SUM(AL$4:AN$163)=0,"",IF(AP14="",IF(AN14="",IF(AM14="",IF(AL14="",999,AL14),MAX(AL14:AM14)),LARGE(AL14:AN14,2)),998)))</f>
        <v/>
      </c>
      <c r="AP14" s="19"/>
      <c r="AQ14" s="20"/>
      <c r="AT14">
        <f>'stovky družstva'!B25</f>
        <v>0</v>
      </c>
      <c r="AU14" s="14" t="s">
        <v>38</v>
      </c>
      <c r="AV14" s="14">
        <f t="shared" ref="AV14" si="7">AV12+1</f>
        <v>6</v>
      </c>
      <c r="AW14" s="124">
        <f>IF('stovky družstva'!$B25="",0,IF(OR(ISNUMBER(MATCH('stovky družstva'!D26,$B$4:$B519,0)),ISNUMBER(MATCH('stovky družstva'!D26,$M$4:$M519,0)),ISNUMBER(MATCH('stovky družstva'!D26,$X$4:$X519,0)),ISNUMBER(MATCH('stovky družstva'!D26,$AI$4:$AI519,0))),"",'stovky družstva'!D26))</f>
        <v>0</v>
      </c>
      <c r="AX14" s="124">
        <f>IF('stovky družstva'!$B25="",0,IF(OR(ISNUMBER(MATCH('stovky družstva'!E26,$B$4:$B519,0)),ISNUMBER(MATCH('stovky družstva'!E26,$M$4:$M519,0)),ISNUMBER(MATCH('stovky družstva'!E26,$X$4:$X519,0)),ISNUMBER(MATCH('stovky družstva'!E26,$AI$4:$AI519,0))),"",'stovky družstva'!E26))</f>
        <v>0</v>
      </c>
      <c r="AY14" s="124">
        <f>IF('stovky družstva'!$B25="",0,IF(OR(ISNUMBER(MATCH('stovky družstva'!F26,$B$4:$B519,0)),ISNUMBER(MATCH('stovky družstva'!F26,$M$4:$M519,0)),ISNUMBER(MATCH('stovky družstva'!F26,$X$4:$X519,0)),ISNUMBER(MATCH('stovky družstva'!F26,$AI$4:$AI519,0))),"",'stovky družstva'!F26))</f>
        <v>0</v>
      </c>
      <c r="AZ14" s="124">
        <f>IF('stovky družstva'!$B25="",0,IF(OR(ISNUMBER(MATCH('stovky družstva'!G26,$B$4:$B519,0)),ISNUMBER(MATCH('stovky družstva'!G26,$M$4:$M519,0)),ISNUMBER(MATCH('stovky družstva'!G26,$X$4:$X519,0)),ISNUMBER(MATCH('stovky družstva'!G26,$AI$4:$AI519,0))),"",'stovky družstva'!G26))</f>
        <v>0</v>
      </c>
      <c r="BA14" s="124">
        <f>IF('stovky družstva'!$B25="",0,IF(OR(ISNUMBER(MATCH('stovky družstva'!H26,$B$4:$B519,0)),ISNUMBER(MATCH('stovky družstva'!H26,$M$4:$M519,0)),ISNUMBER(MATCH('stovky družstva'!H26,$X$4:$X519,0)),ISNUMBER(MATCH('stovky družstva'!H26,$AI$4:$AI519,0))),"",'stovky družstva'!H26))</f>
        <v>0</v>
      </c>
      <c r="BB14" s="124">
        <f>IF('stovky družstva'!$B25="",0,IF(OR(ISNUMBER(MATCH('stovky družstva'!I26,$B$4:$B519,0)),ISNUMBER(MATCH('stovky družstva'!I26,$M$4:$M519,0)),ISNUMBER(MATCH('stovky družstva'!I26,$X$4:$X519,0)),ISNUMBER(MATCH('stovky družstva'!I26,$AI$4:$AI519,0))),"",'stovky družstva'!I26))</f>
        <v>0</v>
      </c>
      <c r="BC14" s="124">
        <f>IF('stovky družstva'!$B25="",0,IF(OR(ISNUMBER(MATCH('stovky družstva'!J26,$B$4:$B519,0)),ISNUMBER(MATCH('stovky družstva'!J26,$M$4:$M519,0)),ISNUMBER(MATCH('stovky družstva'!J26,$X$4:$X519,0)),ISNUMBER(MATCH('stovky družstva'!J26,$AI$4:$AI519,0))),"",'stovky družstva'!J26))</f>
        <v>0</v>
      </c>
    </row>
    <row r="15" spans="1:55" ht="21" customHeight="1" thickBot="1">
      <c r="A15" s="72"/>
      <c r="B15" s="179"/>
      <c r="C15" s="183"/>
      <c r="D15" s="24">
        <f t="shared" si="0"/>
        <v>2</v>
      </c>
      <c r="E15" s="50">
        <v>22.16</v>
      </c>
      <c r="F15" s="6"/>
      <c r="G15" s="6"/>
      <c r="H15" s="29">
        <f>IF(B14="","",IF(SUM(E$4:G$163)=0,"",IF(I15="",IF(G15="",IF(F15="",IF(E15="",999,E15),MAX(E15:F15)),LARGE(E15:G15,2)),998)))</f>
        <v>22.16</v>
      </c>
      <c r="I15" s="6"/>
      <c r="J15" s="21"/>
      <c r="K15" s="124"/>
      <c r="L15" s="92"/>
      <c r="M15" s="193"/>
      <c r="N15" s="183"/>
      <c r="O15" s="24">
        <f t="shared" si="1"/>
        <v>2</v>
      </c>
      <c r="P15" s="6"/>
      <c r="Q15" s="6"/>
      <c r="R15" s="6"/>
      <c r="S15" s="29" t="str">
        <f>IF(M14="","",IF(SUM(P$4:R$163)=0,"",IF(T15="",IF(R15="",IF(Q15="",IF(P15="",999,P15),MAX(P15:Q15)),LARGE(P15:R15,2)),998)))</f>
        <v/>
      </c>
      <c r="T15" s="6"/>
      <c r="U15" s="21"/>
      <c r="W15" s="92"/>
      <c r="X15" s="179"/>
      <c r="Y15" s="207"/>
      <c r="Z15" s="24">
        <f t="shared" si="2"/>
        <v>2</v>
      </c>
      <c r="AA15" s="50">
        <v>21.95</v>
      </c>
      <c r="AB15" s="6"/>
      <c r="AC15" s="6"/>
      <c r="AD15" s="29">
        <f>IF(X14="","",IF(SUM(AA$4:AC$163)=0,"",IF(AE15="",IF(AC15="",IF(AB15="",IF(AA15="",999,AA15),MAX(AA15:AB15)),LARGE(AA15:AC15,2)),998)))</f>
        <v>21.95</v>
      </c>
      <c r="AE15" s="6"/>
      <c r="AF15" s="21"/>
      <c r="AH15" s="92"/>
      <c r="AI15" s="198"/>
      <c r="AJ15" s="204"/>
      <c r="AK15" s="24">
        <f t="shared" si="3"/>
        <v>2</v>
      </c>
      <c r="AL15" s="6"/>
      <c r="AM15" s="6"/>
      <c r="AN15" s="6"/>
      <c r="AO15" s="29" t="str">
        <f>IF(AI14="","",IF(SUM(AL$4:AN$163)=0,"",IF(AP15="",IF(AN15="",IF(AM15="",IF(AL15="",999,AL15),MAX(AL15:AM15)),LARGE(AL15:AN15,2)),998)))</f>
        <v/>
      </c>
      <c r="AP15" s="6"/>
      <c r="AQ15" s="21"/>
      <c r="AU15" s="14"/>
      <c r="AV15" s="14"/>
      <c r="AW15" s="124"/>
      <c r="AX15" s="124"/>
      <c r="AY15" s="124"/>
      <c r="AZ15" s="124"/>
      <c r="BA15" s="124"/>
      <c r="BB15" s="124"/>
      <c r="BC15" s="124"/>
    </row>
    <row r="16" spans="1:55" ht="21" customHeight="1">
      <c r="A16" s="196">
        <f>IF(B16="","",INDEX(Výpočty!$AJ$4:$AJ$600,MATCH('stovky startovka'!B16,Výpočty!$AK$4:$AK$600,0),1))</f>
        <v>0</v>
      </c>
      <c r="B16" s="179" t="s">
        <v>67</v>
      </c>
      <c r="C16" s="182" t="str">
        <f>IF(B16="","",INDEX(Výpočty!$AL$4:$AL$600,MATCH('stovky startovka'!B16,Výpočty!$AK$4:$AK$600,0),1))</f>
        <v>Hájov</v>
      </c>
      <c r="D16" s="24">
        <f t="shared" si="0"/>
        <v>1</v>
      </c>
      <c r="E16" s="50">
        <v>21.14</v>
      </c>
      <c r="F16" s="6"/>
      <c r="G16" s="6"/>
      <c r="H16" s="6">
        <f>IF(B16="","",IF(SUM(E$4:G$163)=0,"",IF(I16="",IF(G16="",IF(F16="",IF(E16="",999,E16),MAX(E16:F16)),LARGE(E16:G16,2)),998)))</f>
        <v>21.14</v>
      </c>
      <c r="I16" s="6"/>
      <c r="J16" s="21"/>
      <c r="K16" s="124"/>
      <c r="L16" s="186" t="str">
        <f>IF(M16="","",INDEX(Výpočty!$AJ$4:$AJ$600,MATCH('stovky startovka'!M16,Výpočty!$AK$4:$AK$600,0),1))</f>
        <v/>
      </c>
      <c r="M16" s="185"/>
      <c r="N16" s="182" t="str">
        <f>IF(M16="","",INDEX(Výpočty!$AL$4:$AL$600,MATCH('stovky startovka'!M16,Výpočty!$AK$4:$AK$600,0),1))</f>
        <v/>
      </c>
      <c r="O16" s="24">
        <f t="shared" si="1"/>
        <v>1</v>
      </c>
      <c r="P16" s="6"/>
      <c r="Q16" s="6"/>
      <c r="R16" s="6"/>
      <c r="S16" s="6" t="str">
        <f>IF(M16="","",IF(SUM(P$4:R$163)=0,"",IF(T16="",IF(R16="",IF(Q16="",IF(P16="",999,P16),MAX(P16:Q16)),LARGE(P16:R16,2)),998)))</f>
        <v/>
      </c>
      <c r="T16" s="6"/>
      <c r="U16" s="21"/>
      <c r="W16" s="186">
        <f>IF(X16="","",INDEX(Výpočty!$AJ$4:$AJ$600,MATCH('stovky startovka'!X16,Výpočty!$AK$4:$AK$600,0),1))</f>
        <v>0</v>
      </c>
      <c r="X16" s="179" t="s">
        <v>77</v>
      </c>
      <c r="Y16" s="206" t="str">
        <f>IF(X16="","",INDEX(Výpočty!$AL$4:$AL$600,MATCH('stovky startovka'!X16,Výpočty!$AK$4:$AK$600,0),1))</f>
        <v>Hájov</v>
      </c>
      <c r="Z16" s="24">
        <f t="shared" si="2"/>
        <v>1</v>
      </c>
      <c r="AA16" s="50">
        <v>20.93</v>
      </c>
      <c r="AB16" s="6"/>
      <c r="AC16" s="6"/>
      <c r="AD16" s="6">
        <f>IF(X16="","",IF(SUM(AA$4:AC$163)=0,"",IF(AE16="",IF(AC16="",IF(AB16="",IF(AA16="",999,AA16),MAX(AA16:AB16)),LARGE(AA16:AC16,2)),998)))</f>
        <v>20.93</v>
      </c>
      <c r="AE16" s="6"/>
      <c r="AF16" s="21"/>
      <c r="AH16" s="186" t="str">
        <f>IF(AI16="","",INDEX(Výpočty!$AJ$4:$AJ$600,MATCH('stovky startovka'!AI16,Výpočty!$AK$4:$AK$600,0),1))</f>
        <v/>
      </c>
      <c r="AI16" s="179"/>
      <c r="AJ16" s="190" t="str">
        <f>IF(AI16="","",INDEX(Výpočty!$AL$4:$AL$600,MATCH('stovky startovka'!AI16,Výpočty!$AK$4:$AK$600,0),1))</f>
        <v/>
      </c>
      <c r="AK16" s="24">
        <f t="shared" si="3"/>
        <v>1</v>
      </c>
      <c r="AL16" s="6"/>
      <c r="AM16" s="6"/>
      <c r="AN16" s="6"/>
      <c r="AO16" s="6" t="str">
        <f>IF(AI16="","",IF(SUM(AL$4:AN$163)=0,"",IF(AP16="",IF(AN16="",IF(AM16="",IF(AL16="",999,AL16),MAX(AL16:AM16)),LARGE(AL16:AN16,2)),998)))</f>
        <v/>
      </c>
      <c r="AP16" s="6"/>
      <c r="AQ16" s="21"/>
      <c r="AT16">
        <f>'stovky družstva'!B29</f>
        <v>0</v>
      </c>
      <c r="AU16" s="14" t="s">
        <v>38</v>
      </c>
      <c r="AV16" s="14">
        <f t="shared" ref="AV16" si="8">AV14+1</f>
        <v>7</v>
      </c>
      <c r="AW16" s="124">
        <f>IF('stovky družstva'!$B29="",0,IF(OR(ISNUMBER(MATCH('stovky družstva'!D30,$B$4:$B523,0)),ISNUMBER(MATCH('stovky družstva'!D30,$M$4:$M523,0)),ISNUMBER(MATCH('stovky družstva'!D30,$X$4:$X523,0)),ISNUMBER(MATCH('stovky družstva'!D30,$AI$4:$AI523,0))),"",'stovky družstva'!D30))</f>
        <v>0</v>
      </c>
      <c r="AX16" s="124">
        <f>IF('stovky družstva'!$B29="",0,IF(OR(ISNUMBER(MATCH('stovky družstva'!E30,$B$4:$B523,0)),ISNUMBER(MATCH('stovky družstva'!E30,$M$4:$M523,0)),ISNUMBER(MATCH('stovky družstva'!E30,$X$4:$X523,0)),ISNUMBER(MATCH('stovky družstva'!E30,$AI$4:$AI523,0))),"",'stovky družstva'!E30))</f>
        <v>0</v>
      </c>
      <c r="AY16" s="124">
        <f>IF('stovky družstva'!$B29="",0,IF(OR(ISNUMBER(MATCH('stovky družstva'!F30,$B$4:$B523,0)),ISNUMBER(MATCH('stovky družstva'!F30,$M$4:$M523,0)),ISNUMBER(MATCH('stovky družstva'!F30,$X$4:$X523,0)),ISNUMBER(MATCH('stovky družstva'!F30,$AI$4:$AI523,0))),"",'stovky družstva'!F30))</f>
        <v>0</v>
      </c>
      <c r="AZ16" s="124">
        <f>IF('stovky družstva'!$B29="",0,IF(OR(ISNUMBER(MATCH('stovky družstva'!G30,$B$4:$B523,0)),ISNUMBER(MATCH('stovky družstva'!G30,$M$4:$M523,0)),ISNUMBER(MATCH('stovky družstva'!G30,$X$4:$X523,0)),ISNUMBER(MATCH('stovky družstva'!G30,$AI$4:$AI523,0))),"",'stovky družstva'!G30))</f>
        <v>0</v>
      </c>
      <c r="BA16" s="124">
        <f>IF('stovky družstva'!$B29="",0,IF(OR(ISNUMBER(MATCH('stovky družstva'!H30,$B$4:$B523,0)),ISNUMBER(MATCH('stovky družstva'!H30,$M$4:$M523,0)),ISNUMBER(MATCH('stovky družstva'!H30,$X$4:$X523,0)),ISNUMBER(MATCH('stovky družstva'!H30,$AI$4:$AI523,0))),"",'stovky družstva'!H30))</f>
        <v>0</v>
      </c>
      <c r="BB16" s="124">
        <f>IF('stovky družstva'!$B29="",0,IF(OR(ISNUMBER(MATCH('stovky družstva'!I30,$B$4:$B523,0)),ISNUMBER(MATCH('stovky družstva'!I30,$M$4:$M523,0)),ISNUMBER(MATCH('stovky družstva'!I30,$X$4:$X523,0)),ISNUMBER(MATCH('stovky družstva'!I30,$AI$4:$AI523,0))),"",'stovky družstva'!I30))</f>
        <v>0</v>
      </c>
      <c r="BC16" s="124">
        <f>IF('stovky družstva'!$B29="",0,IF(OR(ISNUMBER(MATCH('stovky družstva'!J30,$B$4:$B523,0)),ISNUMBER(MATCH('stovky družstva'!J30,$M$4:$M523,0)),ISNUMBER(MATCH('stovky družstva'!J30,$X$4:$X523,0)),ISNUMBER(MATCH('stovky družstva'!J30,$AI$4:$AI523,0))),"",'stovky družstva'!J30))</f>
        <v>0</v>
      </c>
    </row>
    <row r="17" spans="1:55" ht="21" customHeight="1" thickBot="1">
      <c r="A17" s="197"/>
      <c r="B17" s="179"/>
      <c r="C17" s="183"/>
      <c r="D17" s="24">
        <f t="shared" si="0"/>
        <v>2</v>
      </c>
      <c r="E17" s="50" t="s">
        <v>114</v>
      </c>
      <c r="F17" s="6"/>
      <c r="G17" s="6"/>
      <c r="H17" s="6" t="str">
        <f>IF(B16="","",IF(SUM(E$4:G$163)=0,"",IF(I17="",IF(G17="",IF(F17="",IF(E17="",999,E17),MAX(E17:F17)),LARGE(E17:G17,2)),998)))</f>
        <v>N</v>
      </c>
      <c r="I17" s="6"/>
      <c r="J17" s="21"/>
      <c r="K17" s="124"/>
      <c r="L17" s="187"/>
      <c r="M17" s="185"/>
      <c r="N17" s="183"/>
      <c r="O17" s="24">
        <f t="shared" si="1"/>
        <v>2</v>
      </c>
      <c r="P17" s="6"/>
      <c r="Q17" s="6"/>
      <c r="R17" s="6"/>
      <c r="S17" s="6" t="str">
        <f>IF(M16="","",IF(SUM(P$4:R$163)=0,"",IF(T17="",IF(R17="",IF(Q17="",IF(P17="",999,P17),MAX(P17:Q17)),LARGE(P17:R17,2)),998)))</f>
        <v/>
      </c>
      <c r="T17" s="6"/>
      <c r="U17" s="21"/>
      <c r="W17" s="187"/>
      <c r="X17" s="179"/>
      <c r="Y17" s="207"/>
      <c r="Z17" s="24">
        <f t="shared" si="2"/>
        <v>2</v>
      </c>
      <c r="AA17" s="50">
        <v>19.53</v>
      </c>
      <c r="AB17" s="6"/>
      <c r="AC17" s="6"/>
      <c r="AD17" s="6">
        <f>IF(X16="","",IF(SUM(AA$4:AC$163)=0,"",IF(AE17="",IF(AC17="",IF(AB17="",IF(AA17="",999,AA17),MAX(AA17:AB17)),LARGE(AA17:AC17,2)),998)))</f>
        <v>19.53</v>
      </c>
      <c r="AE17" s="6"/>
      <c r="AF17" s="21"/>
      <c r="AH17" s="187"/>
      <c r="AI17" s="179"/>
      <c r="AJ17" s="204"/>
      <c r="AK17" s="24">
        <f t="shared" si="3"/>
        <v>2</v>
      </c>
      <c r="AL17" s="6"/>
      <c r="AM17" s="6"/>
      <c r="AN17" s="6"/>
      <c r="AO17" s="6" t="str">
        <f>IF(AI16="","",IF(SUM(AL$4:AN$163)=0,"",IF(AP17="",IF(AN17="",IF(AM17="",IF(AL17="",999,AL17),MAX(AL17:AM17)),LARGE(AL17:AN17,2)),998)))</f>
        <v/>
      </c>
      <c r="AP17" s="6"/>
      <c r="AQ17" s="21"/>
      <c r="AU17" s="14"/>
      <c r="AV17" s="14"/>
      <c r="AW17" s="124"/>
      <c r="AX17" s="124"/>
      <c r="AY17" s="124"/>
      <c r="AZ17" s="124"/>
      <c r="BA17" s="124"/>
      <c r="BB17" s="124"/>
      <c r="BC17" s="124"/>
    </row>
    <row r="18" spans="1:55" ht="21" customHeight="1">
      <c r="A18" s="196">
        <f>IF(B18="","",INDEX(Výpočty!$AJ$4:$AJ$600,MATCH('stovky startovka'!B18,Výpočty!$AK$4:$AK$600,0),1))</f>
        <v>0</v>
      </c>
      <c r="B18" s="180" t="s">
        <v>94</v>
      </c>
      <c r="C18" s="182" t="str">
        <f>IF(B18="","",INDEX(Výpočty!$AL$4:$AL$600,MATCH('stovky startovka'!B18,Výpočty!$AK$4:$AK$600,0),1))</f>
        <v>Tísek</v>
      </c>
      <c r="D18" s="24">
        <f t="shared" si="0"/>
        <v>1</v>
      </c>
      <c r="E18" s="50">
        <v>25.08</v>
      </c>
      <c r="F18" s="6"/>
      <c r="G18" s="6"/>
      <c r="H18" s="6">
        <f>IF(B18="","",IF(SUM(E$4:G$163)=0,"",IF(I18="",IF(G18="",IF(F18="",IF(E18="",999,E18),MAX(E18:F18)),LARGE(E18:G18,2)),998)))</f>
        <v>25.08</v>
      </c>
      <c r="I18" s="6"/>
      <c r="J18" s="21"/>
      <c r="K18" s="124"/>
      <c r="L18" s="186" t="str">
        <f>IF(M18="","",INDEX(Výpočty!$AJ$4:$AJ$600,MATCH('stovky startovka'!M18,Výpočty!$AK$4:$AK$600,0),1))</f>
        <v/>
      </c>
      <c r="M18" s="185"/>
      <c r="N18" s="182" t="str">
        <f>IF(M18="","",INDEX(Výpočty!$AL$4:$AL$600,MATCH('stovky startovka'!M18,Výpočty!$AK$4:$AK$600,0),1))</f>
        <v/>
      </c>
      <c r="O18" s="24">
        <f t="shared" si="1"/>
        <v>1</v>
      </c>
      <c r="P18" s="6"/>
      <c r="Q18" s="6"/>
      <c r="R18" s="6"/>
      <c r="S18" s="6" t="str">
        <f>IF(M18="","",IF(SUM(P$4:R$163)=0,"",IF(T18="",IF(R18="",IF(Q18="",IF(P18="",999,P18),MAX(P18:Q18)),LARGE(P18:R18,2)),998)))</f>
        <v/>
      </c>
      <c r="T18" s="6"/>
      <c r="U18" s="21"/>
      <c r="W18" s="186">
        <f>IF(X18="","",INDEX(Výpočty!$AJ$4:$AJ$600,MATCH('stovky startovka'!X18,Výpočty!$AK$4:$AK$600,0),1))</f>
        <v>0</v>
      </c>
      <c r="X18" s="179" t="s">
        <v>85</v>
      </c>
      <c r="Y18" s="206" t="str">
        <f>IF(X18="","",INDEX(Výpočty!$AL$4:$AL$600,MATCH('stovky startovka'!X18,Výpočty!$AK$4:$AK$600,0),1))</f>
        <v>Tísek</v>
      </c>
      <c r="Z18" s="24">
        <f t="shared" si="2"/>
        <v>1</v>
      </c>
      <c r="AA18" s="50">
        <v>25.42</v>
      </c>
      <c r="AB18" s="6"/>
      <c r="AC18" s="6"/>
      <c r="AD18" s="6">
        <f>IF(X18="","",IF(SUM(AA$4:AC$163)=0,"",IF(AE18="",IF(AC18="",IF(AB18="",IF(AA18="",999,AA18),MAX(AA18:AB18)),LARGE(AA18:AC18,2)),998)))</f>
        <v>25.42</v>
      </c>
      <c r="AE18" s="6"/>
      <c r="AF18" s="21"/>
      <c r="AH18" s="186" t="str">
        <f>IF(AI18="","",INDEX(Výpočty!$AJ$4:$AJ$600,MATCH('stovky startovka'!AI18,Výpočty!$AK$4:$AK$600,0),1))</f>
        <v/>
      </c>
      <c r="AI18" s="199"/>
      <c r="AJ18" s="190" t="str">
        <f>IF(AI18="","",INDEX(Výpočty!$AL$4:$AL$600,MATCH('stovky startovka'!AI18,Výpočty!$AK$4:$AK$600,0),1))</f>
        <v/>
      </c>
      <c r="AK18" s="24">
        <f t="shared" si="3"/>
        <v>1</v>
      </c>
      <c r="AL18" s="6"/>
      <c r="AM18" s="6"/>
      <c r="AN18" s="6"/>
      <c r="AO18" s="6" t="str">
        <f>IF(AI18="","",IF(SUM(AL$4:AN$163)=0,"",IF(AP18="",IF(AN18="",IF(AM18="",IF(AL18="",999,AL18),MAX(AL18:AM18)),LARGE(AL18:AN18,2)),998)))</f>
        <v/>
      </c>
      <c r="AP18" s="6"/>
      <c r="AQ18" s="21"/>
      <c r="AT18">
        <f>'stovky družstva'!B33</f>
        <v>0</v>
      </c>
      <c r="AU18" s="14" t="s">
        <v>38</v>
      </c>
      <c r="AV18" s="14">
        <f t="shared" ref="AV18" si="9">AV16+1</f>
        <v>8</v>
      </c>
      <c r="AW18" s="124">
        <f>IF('stovky družstva'!$B33="",0,IF(OR(ISNUMBER(MATCH('stovky družstva'!D34,$B$4:$B527,0)),ISNUMBER(MATCH('stovky družstva'!D34,$M$4:$M527,0)),ISNUMBER(MATCH('stovky družstva'!D34,$X$4:$X527,0)),ISNUMBER(MATCH('stovky družstva'!D34,$AI$4:$AI527,0))),"",'stovky družstva'!D34))</f>
        <v>0</v>
      </c>
      <c r="AX18" s="124">
        <f>IF('stovky družstva'!$B33="",0,IF(OR(ISNUMBER(MATCH('stovky družstva'!E34,$B$4:$B527,0)),ISNUMBER(MATCH('stovky družstva'!E34,$M$4:$M527,0)),ISNUMBER(MATCH('stovky družstva'!E34,$X$4:$X527,0)),ISNUMBER(MATCH('stovky družstva'!E34,$AI$4:$AI527,0))),"",'stovky družstva'!E34))</f>
        <v>0</v>
      </c>
      <c r="AY18" s="124">
        <f>IF('stovky družstva'!$B33="",0,IF(OR(ISNUMBER(MATCH('stovky družstva'!F34,$B$4:$B527,0)),ISNUMBER(MATCH('stovky družstva'!F34,$M$4:$M527,0)),ISNUMBER(MATCH('stovky družstva'!F34,$X$4:$X527,0)),ISNUMBER(MATCH('stovky družstva'!F34,$AI$4:$AI527,0))),"",'stovky družstva'!F34))</f>
        <v>0</v>
      </c>
      <c r="AZ18" s="124">
        <f>IF('stovky družstva'!$B33="",0,IF(OR(ISNUMBER(MATCH('stovky družstva'!G34,$B$4:$B527,0)),ISNUMBER(MATCH('stovky družstva'!G34,$M$4:$M527,0)),ISNUMBER(MATCH('stovky družstva'!G34,$X$4:$X527,0)),ISNUMBER(MATCH('stovky družstva'!G34,$AI$4:$AI527,0))),"",'stovky družstva'!G34))</f>
        <v>0</v>
      </c>
      <c r="BA18" s="124">
        <f>IF('stovky družstva'!$B33="",0,IF(OR(ISNUMBER(MATCH('stovky družstva'!H34,$B$4:$B527,0)),ISNUMBER(MATCH('stovky družstva'!H34,$M$4:$M527,0)),ISNUMBER(MATCH('stovky družstva'!H34,$X$4:$X527,0)),ISNUMBER(MATCH('stovky družstva'!H34,$AI$4:$AI527,0))),"",'stovky družstva'!H34))</f>
        <v>0</v>
      </c>
      <c r="BB18" s="124">
        <f>IF('stovky družstva'!$B33="",0,IF(OR(ISNUMBER(MATCH('stovky družstva'!I34,$B$4:$B527,0)),ISNUMBER(MATCH('stovky družstva'!I34,$M$4:$M527,0)),ISNUMBER(MATCH('stovky družstva'!I34,$X$4:$X527,0)),ISNUMBER(MATCH('stovky družstva'!I34,$AI$4:$AI527,0))),"",'stovky družstva'!I34))</f>
        <v>0</v>
      </c>
      <c r="BC18" s="124">
        <f>IF('stovky družstva'!$B33="",0,IF(OR(ISNUMBER(MATCH('stovky družstva'!J34,$B$4:$B527,0)),ISNUMBER(MATCH('stovky družstva'!J34,$M$4:$M527,0)),ISNUMBER(MATCH('stovky družstva'!J34,$X$4:$X527,0)),ISNUMBER(MATCH('stovky družstva'!J34,$AI$4:$AI527,0))),"",'stovky družstva'!J34))</f>
        <v>0</v>
      </c>
    </row>
    <row r="19" spans="1:55" ht="21" customHeight="1">
      <c r="A19" s="197"/>
      <c r="B19" s="176"/>
      <c r="C19" s="183"/>
      <c r="D19" s="24">
        <f t="shared" si="0"/>
        <v>2</v>
      </c>
      <c r="E19" s="50">
        <v>25.17</v>
      </c>
      <c r="F19" s="6"/>
      <c r="G19" s="6"/>
      <c r="H19" s="6">
        <f>IF(B18="","",IF(SUM(E$4:G$163)=0,"",IF(I19="",IF(G19="",IF(F19="",IF(E19="",999,E19),MAX(E19:F19)),LARGE(E19:G19,2)),998)))</f>
        <v>25.17</v>
      </c>
      <c r="I19" s="6"/>
      <c r="J19" s="21"/>
      <c r="K19" s="124"/>
      <c r="L19" s="187"/>
      <c r="M19" s="185"/>
      <c r="N19" s="183"/>
      <c r="O19" s="24">
        <f t="shared" si="1"/>
        <v>2</v>
      </c>
      <c r="P19" s="6"/>
      <c r="Q19" s="6"/>
      <c r="R19" s="6"/>
      <c r="S19" s="6" t="str">
        <f>IF(M18="","",IF(SUM(P$4:R$163)=0,"",IF(T19="",IF(R19="",IF(Q19="",IF(P19="",999,P19),MAX(P19:Q19)),LARGE(P19:R19,2)),998)))</f>
        <v/>
      </c>
      <c r="T19" s="6"/>
      <c r="U19" s="21"/>
      <c r="W19" s="187"/>
      <c r="X19" s="179"/>
      <c r="Y19" s="207"/>
      <c r="Z19" s="24">
        <f t="shared" si="2"/>
        <v>2</v>
      </c>
      <c r="AA19" s="50">
        <v>26.15</v>
      </c>
      <c r="AB19" s="6"/>
      <c r="AC19" s="6"/>
      <c r="AD19" s="6">
        <f>IF(X18="","",IF(SUM(AA$4:AC$163)=0,"",IF(AE19="",IF(AC19="",IF(AB19="",IF(AA19="",999,AA19),MAX(AA19:AB19)),LARGE(AA19:AC19,2)),998)))</f>
        <v>26.15</v>
      </c>
      <c r="AE19" s="6"/>
      <c r="AF19" s="21"/>
      <c r="AH19" s="187"/>
      <c r="AI19" s="179"/>
      <c r="AJ19" s="204"/>
      <c r="AK19" s="24">
        <f t="shared" si="3"/>
        <v>2</v>
      </c>
      <c r="AL19" s="6"/>
      <c r="AM19" s="6"/>
      <c r="AN19" s="6"/>
      <c r="AO19" s="6" t="str">
        <f>IF(AI18="","",IF(SUM(AL$4:AN$163)=0,"",IF(AP19="",IF(AN19="",IF(AM19="",IF(AL19="",999,AL19),MAX(AL19:AM19)),LARGE(AL19:AN19,2)),998)))</f>
        <v/>
      </c>
      <c r="AP19" s="6"/>
      <c r="AQ19" s="21"/>
      <c r="AU19" s="14"/>
      <c r="AV19" s="14"/>
      <c r="AW19" s="124"/>
      <c r="AX19" s="124"/>
      <c r="AY19" s="124"/>
      <c r="AZ19" s="124"/>
      <c r="BA19" s="124"/>
      <c r="BB19" s="124"/>
      <c r="BC19" s="124"/>
    </row>
    <row r="20" spans="1:55" ht="21" customHeight="1">
      <c r="A20" s="196">
        <f>IF(B20="","",INDEX(Výpočty!$AJ$4:$AJ$600,MATCH('stovky startovka'!B20,Výpočty!$AK$4:$AK$600,0),1))</f>
        <v>0</v>
      </c>
      <c r="B20" s="195" t="s">
        <v>79</v>
      </c>
      <c r="C20" s="182" t="str">
        <f>IF(B20="","",INDEX(Výpočty!$AL$4:$AL$600,MATCH('stovky startovka'!B20,Výpočty!$AK$4:$AK$600,0),1))</f>
        <v>Hájov</v>
      </c>
      <c r="D20" s="24">
        <f t="shared" si="0"/>
        <v>1</v>
      </c>
      <c r="E20" s="50">
        <v>20.41</v>
      </c>
      <c r="F20" s="6"/>
      <c r="G20" s="6"/>
      <c r="H20" s="6">
        <f>IF(B20="","",IF(SUM(E$4:G$163)=0,"",IF(I20="",IF(G20="",IF(F20="",IF(E20="",999,E20),MAX(E20:F20)),LARGE(E20:G20,2)),998)))</f>
        <v>20.41</v>
      </c>
      <c r="I20" s="6"/>
      <c r="J20" s="21"/>
      <c r="K20" s="124"/>
      <c r="L20" s="186" t="str">
        <f>IF(M20="","",INDEX(Výpočty!$AJ$4:$AJ$600,MATCH('stovky startovka'!M20,Výpočty!$AK$4:$AK$600,0),1))</f>
        <v/>
      </c>
      <c r="M20" s="185"/>
      <c r="N20" s="182" t="str">
        <f>IF(M20="","",INDEX(Výpočty!$AL$4:$AL$600,MATCH('stovky startovka'!M20,Výpočty!$AK$4:$AK$600,0),1))</f>
        <v/>
      </c>
      <c r="O20" s="24">
        <f t="shared" si="1"/>
        <v>1</v>
      </c>
      <c r="P20" s="6"/>
      <c r="Q20" s="6"/>
      <c r="R20" s="6"/>
      <c r="S20" s="6" t="str">
        <f>IF(M20="","",IF(SUM(P$4:R$163)=0,"",IF(T20="",IF(R20="",IF(Q20="",IF(P20="",999,P20),MAX(P20:Q20)),LARGE(P20:R20,2)),998)))</f>
        <v/>
      </c>
      <c r="T20" s="6"/>
      <c r="U20" s="21"/>
      <c r="W20" s="186">
        <f>IF(X20="","",INDEX(Výpočty!$AJ$4:$AJ$600,MATCH('stovky startovka'!X20,Výpočty!$AK$4:$AK$600,0),1))</f>
        <v>0</v>
      </c>
      <c r="X20" s="179" t="s">
        <v>88</v>
      </c>
      <c r="Y20" s="206" t="str">
        <f>IF(X20="","",INDEX(Výpočty!$AL$4:$AL$600,MATCH('stovky startovka'!X20,Výpočty!$AK$4:$AK$600,0),1))</f>
        <v>Hájov</v>
      </c>
      <c r="Z20" s="24">
        <f t="shared" si="2"/>
        <v>1</v>
      </c>
      <c r="AA20" s="50">
        <v>21.02</v>
      </c>
      <c r="AB20" s="6"/>
      <c r="AC20" s="6"/>
      <c r="AD20" s="6">
        <f>IF(X20="","",IF(SUM(AA$4:AC$163)=0,"",IF(AE20="",IF(AC20="",IF(AB20="",IF(AA20="",999,AA20),MAX(AA20:AB20)),LARGE(AA20:AC20,2)),998)))</f>
        <v>21.02</v>
      </c>
      <c r="AE20" s="6"/>
      <c r="AF20" s="21"/>
      <c r="AH20" s="186" t="str">
        <f>IF(AI20="","",INDEX(Výpočty!$AJ$4:$AJ$600,MATCH('stovky startovka'!AI20,Výpočty!$AK$4:$AK$600,0),1))</f>
        <v/>
      </c>
      <c r="AI20" s="179"/>
      <c r="AJ20" s="190" t="str">
        <f>IF(AI20="","",INDEX(Výpočty!$AL$4:$AL$600,MATCH('stovky startovka'!AI20,Výpočty!$AK$4:$AK$600,0),1))</f>
        <v/>
      </c>
      <c r="AK20" s="24">
        <f t="shared" si="3"/>
        <v>1</v>
      </c>
      <c r="AL20" s="6"/>
      <c r="AM20" s="6"/>
      <c r="AN20" s="6"/>
      <c r="AO20" s="6" t="str">
        <f>IF(AI20="","",IF(SUM(AL$4:AN$163)=0,"",IF(AP20="",IF(AN20="",IF(AM20="",IF(AL20="",999,AL20),MAX(AL20:AM20)),LARGE(AL20:AN20,2)),998)))</f>
        <v/>
      </c>
      <c r="AP20" s="6"/>
      <c r="AQ20" s="21"/>
      <c r="AT20">
        <f>'stovky družstva'!B37</f>
        <v>0</v>
      </c>
      <c r="AU20" s="14" t="s">
        <v>38</v>
      </c>
      <c r="AV20" s="14">
        <f>AV18+1</f>
        <v>9</v>
      </c>
      <c r="AW20" s="124">
        <f>IF('stovky družstva'!$B37="",0,IF(OR(ISNUMBER(MATCH('stovky družstva'!D38,$B$4:$B531,0)),ISNUMBER(MATCH('stovky družstva'!D38,$M$4:$M531,0)),ISNUMBER(MATCH('stovky družstva'!D38,$X$4:$X531,0)),ISNUMBER(MATCH('stovky družstva'!D38,$AI$4:$AI531,0))),"",'stovky družstva'!D38))</f>
        <v>0</v>
      </c>
      <c r="AX20" s="124">
        <f>IF('stovky družstva'!$B37="",0,IF(OR(ISNUMBER(MATCH('stovky družstva'!E38,$B$4:$B531,0)),ISNUMBER(MATCH('stovky družstva'!E38,$M$4:$M531,0)),ISNUMBER(MATCH('stovky družstva'!E38,$X$4:$X531,0)),ISNUMBER(MATCH('stovky družstva'!E38,$AI$4:$AI531,0))),"",'stovky družstva'!E38))</f>
        <v>0</v>
      </c>
      <c r="AY20" s="124">
        <f>IF('stovky družstva'!$B37="",0,IF(OR(ISNUMBER(MATCH('stovky družstva'!F38,$B$4:$B531,0)),ISNUMBER(MATCH('stovky družstva'!F38,$M$4:$M531,0)),ISNUMBER(MATCH('stovky družstva'!F38,$X$4:$X531,0)),ISNUMBER(MATCH('stovky družstva'!F38,$AI$4:$AI531,0))),"",'stovky družstva'!F38))</f>
        <v>0</v>
      </c>
      <c r="AZ20" s="124">
        <f>IF('stovky družstva'!$B37="",0,IF(OR(ISNUMBER(MATCH('stovky družstva'!G38,$B$4:$B531,0)),ISNUMBER(MATCH('stovky družstva'!G38,$M$4:$M531,0)),ISNUMBER(MATCH('stovky družstva'!G38,$X$4:$X531,0)),ISNUMBER(MATCH('stovky družstva'!G38,$AI$4:$AI531,0))),"",'stovky družstva'!G38))</f>
        <v>0</v>
      </c>
      <c r="BA20" s="124">
        <f>IF('stovky družstva'!$B37="",0,IF(OR(ISNUMBER(MATCH('stovky družstva'!H38,$B$4:$B531,0)),ISNUMBER(MATCH('stovky družstva'!H38,$M$4:$M531,0)),ISNUMBER(MATCH('stovky družstva'!H38,$X$4:$X531,0)),ISNUMBER(MATCH('stovky družstva'!H38,$AI$4:$AI531,0))),"",'stovky družstva'!H38))</f>
        <v>0</v>
      </c>
      <c r="BB20" s="124">
        <f>IF('stovky družstva'!$B37="",0,IF(OR(ISNUMBER(MATCH('stovky družstva'!I38,$B$4:$B531,0)),ISNUMBER(MATCH('stovky družstva'!I38,$M$4:$M531,0)),ISNUMBER(MATCH('stovky družstva'!I38,$X$4:$X531,0)),ISNUMBER(MATCH('stovky družstva'!I38,$AI$4:$AI531,0))),"",'stovky družstva'!I38))</f>
        <v>0</v>
      </c>
      <c r="BC20" s="124">
        <f>IF('stovky družstva'!$B37="",0,IF(OR(ISNUMBER(MATCH('stovky družstva'!J38,$B$4:$B531,0)),ISNUMBER(MATCH('stovky družstva'!J38,$M$4:$M531,0)),ISNUMBER(MATCH('stovky družstva'!J38,$X$4:$X531,0)),ISNUMBER(MATCH('stovky družstva'!J38,$AI$4:$AI531,0))),"",'stovky družstva'!J38))</f>
        <v>0</v>
      </c>
    </row>
    <row r="21" spans="1:55" ht="21" customHeight="1">
      <c r="A21" s="197"/>
      <c r="B21" s="176"/>
      <c r="C21" s="183"/>
      <c r="D21" s="24">
        <f t="shared" si="0"/>
        <v>2</v>
      </c>
      <c r="E21" s="50">
        <v>22.16</v>
      </c>
      <c r="F21" s="6"/>
      <c r="G21" s="6"/>
      <c r="H21" s="6">
        <f>IF(B20="","",IF(SUM(E$4:G$163)=0,"",IF(I21="",IF(G21="",IF(F21="",IF(E21="",999,E21),MAX(E21:F21)),LARGE(E21:G21,2)),998)))</f>
        <v>22.16</v>
      </c>
      <c r="I21" s="6"/>
      <c r="J21" s="21"/>
      <c r="K21" s="124"/>
      <c r="L21" s="187"/>
      <c r="M21" s="185"/>
      <c r="N21" s="183"/>
      <c r="O21" s="24">
        <f t="shared" si="1"/>
        <v>2</v>
      </c>
      <c r="P21" s="6"/>
      <c r="Q21" s="6"/>
      <c r="R21" s="6"/>
      <c r="S21" s="6" t="str">
        <f>IF(M20="","",IF(SUM(P$4:R$163)=0,"",IF(T21="",IF(R21="",IF(Q21="",IF(P21="",999,P21),MAX(P21:Q21)),LARGE(P21:R21,2)),998)))</f>
        <v/>
      </c>
      <c r="T21" s="6"/>
      <c r="U21" s="21"/>
      <c r="W21" s="187"/>
      <c r="X21" s="179"/>
      <c r="Y21" s="207"/>
      <c r="Z21" s="24">
        <f t="shared" si="2"/>
        <v>2</v>
      </c>
      <c r="AA21" s="50" t="s">
        <v>114</v>
      </c>
      <c r="AB21" s="6"/>
      <c r="AC21" s="6"/>
      <c r="AD21" s="6" t="str">
        <f>IF(X20="","",IF(SUM(AA$4:AC$163)=0,"",IF(AE21="",IF(AC21="",IF(AB21="",IF(AA21="",999,AA21),MAX(AA21:AB21)),LARGE(AA21:AC21,2)),998)))</f>
        <v>N</v>
      </c>
      <c r="AE21" s="6"/>
      <c r="AF21" s="21"/>
      <c r="AH21" s="187"/>
      <c r="AI21" s="179"/>
      <c r="AJ21" s="204"/>
      <c r="AK21" s="24">
        <f t="shared" si="3"/>
        <v>2</v>
      </c>
      <c r="AL21" s="6"/>
      <c r="AM21" s="6"/>
      <c r="AN21" s="6"/>
      <c r="AO21" s="6" t="str">
        <f>IF(AI20="","",IF(SUM(AL$4:AN$163)=0,"",IF(AP21="",IF(AN21="",IF(AM21="",IF(AL21="",999,AL21),MAX(AL21:AM21)),LARGE(AL21:AN21,2)),998)))</f>
        <v/>
      </c>
      <c r="AP21" s="6"/>
      <c r="AQ21" s="21"/>
      <c r="AU21" s="14"/>
      <c r="AV21" s="14"/>
      <c r="AW21" s="124"/>
      <c r="AX21" s="124"/>
      <c r="AY21" s="124"/>
      <c r="AZ21" s="124"/>
      <c r="BA21" s="124"/>
      <c r="BB21" s="124"/>
      <c r="BC21" s="124"/>
    </row>
    <row r="22" spans="1:55" ht="21" customHeight="1">
      <c r="A22" s="72">
        <f>IF(B22="","",INDEX(Výpočty!$AJ$4:$AJ$600,MATCH('stovky startovka'!B22,Výpočty!$AK$4:$AK$600,0),1))</f>
        <v>0</v>
      </c>
      <c r="B22" s="180" t="s">
        <v>95</v>
      </c>
      <c r="C22" s="182" t="str">
        <f>IF(B22="","",INDEX(Výpočty!$AL$4:$AL$600,MATCH('stovky startovka'!B22,Výpočty!$AK$4:$AK$600,0),1))</f>
        <v>Tísek</v>
      </c>
      <c r="D22" s="24">
        <f t="shared" si="0"/>
        <v>1</v>
      </c>
      <c r="E22" s="50">
        <v>26.19</v>
      </c>
      <c r="F22" s="6"/>
      <c r="G22" s="6"/>
      <c r="H22" s="6">
        <f>IF(B22="","",IF(SUM(E$4:G$163)=0,"",IF(I22="",IF(G22="",IF(F22="",IF(E22="",999,E22),MAX(E22:F22)),LARGE(E22:G22,2)),998)))</f>
        <v>26.19</v>
      </c>
      <c r="I22" s="6"/>
      <c r="J22" s="21"/>
      <c r="K22" s="124"/>
      <c r="L22" s="92" t="str">
        <f>IF(M22="","",INDEX(Výpočty!$AJ$4:$AJ$600,MATCH('stovky startovka'!M22,Výpočty!$AK$4:$AK$600,0),1))</f>
        <v/>
      </c>
      <c r="M22" s="188"/>
      <c r="N22" s="190" t="str">
        <f>IF(M22="","",INDEX(Výpočty!$AL$4:$AL$600,MATCH('stovky startovka'!M22,Výpočty!$AK$4:$AK$600,0),1))</f>
        <v/>
      </c>
      <c r="O22" s="24">
        <f t="shared" si="1"/>
        <v>1</v>
      </c>
      <c r="P22" s="6"/>
      <c r="Q22" s="6"/>
      <c r="R22" s="6"/>
      <c r="S22" s="11" t="str">
        <f>IF(M22="","",IF(SUM(P$4:R$163)=0,"",IF(T22="",IF(R22="",IF(Q22="",IF(P22="",999,P22),MAX(P22:Q22)),LARGE(P22:R22,2)),998)))</f>
        <v/>
      </c>
      <c r="T22" s="6"/>
      <c r="U22" s="21"/>
      <c r="W22" s="92">
        <f>IF(X22="","",INDEX(Výpočty!$AJ$4:$AJ$600,MATCH('stovky startovka'!X22,Výpočty!$AK$4:$AK$600,0),1))</f>
        <v>0</v>
      </c>
      <c r="X22" s="179" t="s">
        <v>75</v>
      </c>
      <c r="Y22" s="206" t="str">
        <f>IF(X22="","",INDEX(Výpočty!$AL$4:$AL$600,MATCH('stovky startovka'!X22,Výpočty!$AK$4:$AK$600,0),1))</f>
        <v>Tísek</v>
      </c>
      <c r="Z22" s="24">
        <f t="shared" si="2"/>
        <v>1</v>
      </c>
      <c r="AA22" s="50">
        <v>28.13</v>
      </c>
      <c r="AB22" s="6"/>
      <c r="AC22" s="6"/>
      <c r="AD22" s="11">
        <f>IF(X22="","",IF(SUM(AA$4:AC$163)=0,"",IF(AE22="",IF(AC22="",IF(AB22="",IF(AA22="",999,AA22),MAX(AA22:AB22)),LARGE(AA22:AC22,2)),998)))</f>
        <v>28.13</v>
      </c>
      <c r="AE22" s="6"/>
      <c r="AF22" s="21"/>
      <c r="AH22" s="92" t="str">
        <f>IF(AI22="","",INDEX(Výpočty!$AJ$4:$AJ$600,MATCH('stovky startovka'!AI22,Výpočty!$AK$4:$AK$600,0),1))</f>
        <v/>
      </c>
      <c r="AI22" s="179"/>
      <c r="AJ22" s="190" t="str">
        <f>IF(AI22="","",INDEX(Výpočty!$AL$4:$AL$600,MATCH('stovky startovka'!AI22,Výpočty!$AK$4:$AK$600,0),1))</f>
        <v/>
      </c>
      <c r="AK22" s="24">
        <f t="shared" si="3"/>
        <v>1</v>
      </c>
      <c r="AL22" s="6"/>
      <c r="AM22" s="6"/>
      <c r="AN22" s="6"/>
      <c r="AO22" s="11" t="str">
        <f>IF(AI22="","",IF(SUM(AL$4:AN$163)=0,"",IF(AP22="",IF(AN22="",IF(AM22="",IF(AL22="",999,AL22),MAX(AL22:AM22)),LARGE(AL22:AN22,2)),998)))</f>
        <v/>
      </c>
      <c r="AP22" s="6"/>
      <c r="AQ22" s="21"/>
      <c r="AT22">
        <f>'stovky družstva'!B41</f>
        <v>0</v>
      </c>
      <c r="AU22" s="14" t="s">
        <v>38</v>
      </c>
      <c r="AV22" s="14">
        <f t="shared" ref="AV22" si="10">AV20+1</f>
        <v>10</v>
      </c>
      <c r="AW22" s="124">
        <f>IF('stovky družstva'!$B41="",0,IF(OR(ISNUMBER(MATCH('stovky družstva'!D42,$B$4:$B535,0)),ISNUMBER(MATCH('stovky družstva'!D42,$M$4:$M535,0)),ISNUMBER(MATCH('stovky družstva'!D42,$X$4:$X535,0)),ISNUMBER(MATCH('stovky družstva'!D42,$AI$4:$AI535,0))),"",'stovky družstva'!D42))</f>
        <v>0</v>
      </c>
      <c r="AX22" s="124">
        <f>IF('stovky družstva'!$B41="",0,IF(OR(ISNUMBER(MATCH('stovky družstva'!E42,$B$4:$B535,0)),ISNUMBER(MATCH('stovky družstva'!E42,$M$4:$M535,0)),ISNUMBER(MATCH('stovky družstva'!E42,$X$4:$X535,0)),ISNUMBER(MATCH('stovky družstva'!E42,$AI$4:$AI535,0))),"",'stovky družstva'!E42))</f>
        <v>0</v>
      </c>
      <c r="AY22" s="124">
        <f>IF('stovky družstva'!$B41="",0,IF(OR(ISNUMBER(MATCH('stovky družstva'!F42,$B$4:$B535,0)),ISNUMBER(MATCH('stovky družstva'!F42,$M$4:$M535,0)),ISNUMBER(MATCH('stovky družstva'!F42,$X$4:$X535,0)),ISNUMBER(MATCH('stovky družstva'!F42,$AI$4:$AI535,0))),"",'stovky družstva'!F42))</f>
        <v>0</v>
      </c>
      <c r="AZ22" s="124">
        <f>IF('stovky družstva'!$B41="",0,IF(OR(ISNUMBER(MATCH('stovky družstva'!G42,$B$4:$B535,0)),ISNUMBER(MATCH('stovky družstva'!G42,$M$4:$M535,0)),ISNUMBER(MATCH('stovky družstva'!G42,$X$4:$X535,0)),ISNUMBER(MATCH('stovky družstva'!G42,$AI$4:$AI535,0))),"",'stovky družstva'!G42))</f>
        <v>0</v>
      </c>
      <c r="BA22" s="124">
        <f>IF('stovky družstva'!$B41="",0,IF(OR(ISNUMBER(MATCH('stovky družstva'!H42,$B$4:$B535,0)),ISNUMBER(MATCH('stovky družstva'!H42,$M$4:$M535,0)),ISNUMBER(MATCH('stovky družstva'!H42,$X$4:$X535,0)),ISNUMBER(MATCH('stovky družstva'!H42,$AI$4:$AI535,0))),"",'stovky družstva'!H42))</f>
        <v>0</v>
      </c>
      <c r="BB22" s="124">
        <f>IF('stovky družstva'!$B41="",0,IF(OR(ISNUMBER(MATCH('stovky družstva'!I42,$B$4:$B535,0)),ISNUMBER(MATCH('stovky družstva'!I42,$M$4:$M535,0)),ISNUMBER(MATCH('stovky družstva'!I42,$X$4:$X535,0)),ISNUMBER(MATCH('stovky družstva'!I42,$AI$4:$AI535,0))),"",'stovky družstva'!I42))</f>
        <v>0</v>
      </c>
      <c r="BC22" s="124">
        <f>IF('stovky družstva'!$B41="",0,IF(OR(ISNUMBER(MATCH('stovky družstva'!J42,$B$4:$B535,0)),ISNUMBER(MATCH('stovky družstva'!J42,$M$4:$M535,0)),ISNUMBER(MATCH('stovky družstva'!J42,$X$4:$X535,0)),ISNUMBER(MATCH('stovky družstva'!J42,$AI$4:$AI535,0))),"",'stovky družstva'!J42))</f>
        <v>0</v>
      </c>
    </row>
    <row r="23" spans="1:55" ht="21" customHeight="1" thickBot="1">
      <c r="A23" s="74"/>
      <c r="B23" s="181"/>
      <c r="C23" s="184"/>
      <c r="D23" s="25">
        <f t="shared" si="0"/>
        <v>2</v>
      </c>
      <c r="E23" s="51">
        <v>25.84</v>
      </c>
      <c r="F23" s="10"/>
      <c r="G23" s="10"/>
      <c r="H23" s="10">
        <f>IF(B22="","",IF(SUM(E$4:G$163)=0,"",IF(I23="",IF(G23="",IF(F23="",IF(E23="",999,E23),MAX(E23:F23)),LARGE(E23:G23,2)),998)))</f>
        <v>25.84</v>
      </c>
      <c r="I23" s="10"/>
      <c r="J23" s="22"/>
      <c r="K23" s="124"/>
      <c r="L23" s="114"/>
      <c r="M23" s="189"/>
      <c r="N23" s="191"/>
      <c r="O23" s="25">
        <f t="shared" si="1"/>
        <v>2</v>
      </c>
      <c r="P23" s="10"/>
      <c r="Q23" s="10"/>
      <c r="R23" s="10"/>
      <c r="S23" s="6" t="str">
        <f>IF(M22="","",IF(SUM(P$4:R$163)=0,"",IF(T23="",IF(R23="",IF(Q23="",IF(P23="",999,P23),MAX(P23:Q23)),LARGE(P23:R23,2)),998)))</f>
        <v/>
      </c>
      <c r="T23" s="10"/>
      <c r="U23" s="22"/>
      <c r="W23" s="114"/>
      <c r="X23" s="198"/>
      <c r="Y23" s="208"/>
      <c r="Z23" s="25">
        <f t="shared" si="2"/>
        <v>2</v>
      </c>
      <c r="AA23" s="51" t="s">
        <v>114</v>
      </c>
      <c r="AB23" s="10"/>
      <c r="AC23" s="10"/>
      <c r="AD23" s="6" t="str">
        <f>IF(X22="","",IF(SUM(AA$4:AC$163)=0,"",IF(AE23="",IF(AC23="",IF(AB23="",IF(AA23="",999,AA23),MAX(AA23:AB23)),LARGE(AA23:AC23,2)),998)))</f>
        <v>N</v>
      </c>
      <c r="AE23" s="10"/>
      <c r="AF23" s="22"/>
      <c r="AH23" s="114"/>
      <c r="AI23" s="179"/>
      <c r="AJ23" s="191"/>
      <c r="AK23" s="25">
        <f t="shared" si="3"/>
        <v>2</v>
      </c>
      <c r="AL23" s="10"/>
      <c r="AM23" s="10"/>
      <c r="AN23" s="10"/>
      <c r="AO23" s="6" t="str">
        <f>IF(AI22="","",IF(SUM(AL$4:AN$163)=0,"",IF(AP23="",IF(AN23="",IF(AM23="",IF(AL23="",999,AL23),MAX(AL23:AM23)),LARGE(AL23:AN23,2)),998)))</f>
        <v/>
      </c>
      <c r="AP23" s="10"/>
      <c r="AQ23" s="22"/>
      <c r="AU23" s="14"/>
      <c r="AV23" s="14"/>
      <c r="AW23" s="124"/>
      <c r="AX23" s="124"/>
      <c r="AY23" s="124"/>
      <c r="AZ23" s="124"/>
      <c r="BA23" s="124"/>
      <c r="BB23" s="124"/>
      <c r="BC23" s="124"/>
    </row>
    <row r="24" spans="1:55" ht="21" customHeight="1">
      <c r="A24" s="84">
        <f>IF(B24="","",INDEX(Výpočty!$AJ$4:$AJ$600,MATCH('stovky startovka'!B24:B25,Výpočty!$AK$4:$AK$600,0),1))</f>
        <v>0</v>
      </c>
      <c r="B24" s="199" t="s">
        <v>80</v>
      </c>
      <c r="C24" s="194" t="str">
        <f>IF(B24="","",INDEX(Výpočty!$AL$4:$AL$600,MATCH('stovky startovka'!B24,Výpočty!$AK$4:$AK$600,0),1))</f>
        <v>Hájov</v>
      </c>
      <c r="D24" s="23">
        <f t="shared" si="0"/>
        <v>1</v>
      </c>
      <c r="E24" s="49">
        <v>22.09</v>
      </c>
      <c r="F24" s="19"/>
      <c r="G24" s="19"/>
      <c r="H24" s="19">
        <f>IF(B24="","",IF(SUM(E$4:G$163)=0,"",IF(I24="",IF(G24="",IF(F24="",IF(E24="",999,E24),MAX(E24:F24)),LARGE(E24:G24,2)),998)))</f>
        <v>22.09</v>
      </c>
      <c r="I24" s="19"/>
      <c r="J24" s="20"/>
      <c r="K24" s="124"/>
      <c r="L24" s="91" t="str">
        <f>IF(M24="","",INDEX(Výpočty!$AJ$4:$AJ$600,MATCH('stovky startovka'!M24:M25,Výpočty!$AK$4:$AK$600,0),1))</f>
        <v/>
      </c>
      <c r="M24" s="199"/>
      <c r="N24" s="205" t="str">
        <f>IF(M24="","",INDEX(Výpočty!$AL$4:$AL$600,MATCH('stovky startovka'!M24,Výpočty!$AK$4:$AK$600,0),1))</f>
        <v/>
      </c>
      <c r="O24" s="23">
        <f t="shared" si="1"/>
        <v>1</v>
      </c>
      <c r="P24" s="19"/>
      <c r="Q24" s="19"/>
      <c r="R24" s="19"/>
      <c r="S24" s="19" t="str">
        <f>IF(M24="","",IF(SUM(P$4:R$163)=0,"",IF(T24="",IF(R24="",IF(Q24="",IF(P24="",999,P24),MAX(P24:Q24)),LARGE(P24:R24,2)),998)))</f>
        <v/>
      </c>
      <c r="T24" s="19"/>
      <c r="U24" s="20"/>
      <c r="W24" s="91">
        <f>IF(X24="","",INDEX(Výpočty!$AJ$4:$AJ$600,MATCH('stovky startovka'!X24:X25,Výpočty!$AK$4:$AK$600,0),1))</f>
        <v>0</v>
      </c>
      <c r="X24" s="195" t="s">
        <v>78</v>
      </c>
      <c r="Y24" s="210" t="str">
        <f>IF(X24="","",INDEX(Výpočty!$AL$4:$AL$600,MATCH('stovky startovka'!X24,Výpočty!$AK$4:$AK$600,0),1))</f>
        <v>Hájov</v>
      </c>
      <c r="Z24" s="23">
        <f t="shared" si="2"/>
        <v>1</v>
      </c>
      <c r="AA24" s="19" t="s">
        <v>114</v>
      </c>
      <c r="AB24" s="19"/>
      <c r="AC24" s="19"/>
      <c r="AD24" s="19" t="str">
        <f>IF(X24="","",IF(SUM(AA$4:AC$163)=0,"",IF(AE24="",IF(AC24="",IF(AB24="",IF(AA24="",999,AA24),MAX(AA24:AB24)),LARGE(AA24:AC24,2)),998)))</f>
        <v>N</v>
      </c>
      <c r="AE24" s="19"/>
      <c r="AF24" s="20"/>
      <c r="AH24" s="91" t="str">
        <f>IF(AI24="","",INDEX(Výpočty!$AJ$4:$AJ$600,MATCH('stovky startovka'!AI24:AI25,Výpočty!$AK$4:$AK$600,0),1))</f>
        <v/>
      </c>
      <c r="AI24" s="179"/>
      <c r="AJ24" s="205" t="str">
        <f>IF(AI24="","",INDEX(Výpočty!$AL$4:$AL$600,MATCH('stovky startovka'!AI24,Výpočty!$AK$4:$AK$600,0),1))</f>
        <v/>
      </c>
      <c r="AK24" s="23">
        <f t="shared" si="3"/>
        <v>1</v>
      </c>
      <c r="AL24" s="19"/>
      <c r="AM24" s="19"/>
      <c r="AN24" s="19"/>
      <c r="AO24" s="19" t="str">
        <f>IF(AI24="","",IF(SUM(AL$4:AN$163)=0,"",IF(AP24="",IF(AN24="",IF(AM24="",IF(AL24="",999,AL24),MAX(AL24:AM24)),LARGE(AL24:AN24,2)),998)))</f>
        <v/>
      </c>
      <c r="AP24" s="19"/>
      <c r="AQ24" s="20"/>
    </row>
    <row r="25" spans="1:55" ht="21" customHeight="1" thickBot="1">
      <c r="A25" s="72"/>
      <c r="B25" s="179"/>
      <c r="C25" s="183"/>
      <c r="D25" s="24">
        <f t="shared" si="0"/>
        <v>2</v>
      </c>
      <c r="E25" s="50">
        <v>21.47</v>
      </c>
      <c r="F25" s="6"/>
      <c r="G25" s="6"/>
      <c r="H25" s="29">
        <f>IF(B24="","",IF(SUM(E$4:G$163)=0,"",IF(I25="",IF(G25="",IF(F25="",IF(E25="",999,E25),MAX(E25:F25)),LARGE(E25:G25,2)),998)))</f>
        <v>21.47</v>
      </c>
      <c r="I25" s="6"/>
      <c r="J25" s="21"/>
      <c r="K25" s="124"/>
      <c r="L25" s="92"/>
      <c r="M25" s="179"/>
      <c r="N25" s="204"/>
      <c r="O25" s="24">
        <f t="shared" si="1"/>
        <v>2</v>
      </c>
      <c r="P25" s="6"/>
      <c r="Q25" s="6"/>
      <c r="R25" s="6"/>
      <c r="S25" s="29" t="str">
        <f>IF(M24="","",IF(SUM(P$4:R$163)=0,"",IF(T25="",IF(R25="",IF(Q25="",IF(P25="",999,P25),MAX(P25:Q25)),LARGE(P25:R25,2)),998)))</f>
        <v/>
      </c>
      <c r="T25" s="6"/>
      <c r="U25" s="21"/>
      <c r="W25" s="92"/>
      <c r="X25" s="176"/>
      <c r="Y25" s="211"/>
      <c r="Z25" s="24">
        <f t="shared" si="2"/>
        <v>2</v>
      </c>
      <c r="AA25" s="6" t="s">
        <v>114</v>
      </c>
      <c r="AB25" s="6"/>
      <c r="AC25" s="6"/>
      <c r="AD25" s="29" t="str">
        <f>IF(X24="","",IF(SUM(AA$4:AC$163)=0,"",IF(AE25="",IF(AC25="",IF(AB25="",IF(AA25="",999,AA25),MAX(AA25:AB25)),LARGE(AA25:AC25,2)),998)))</f>
        <v>N</v>
      </c>
      <c r="AE25" s="6"/>
      <c r="AF25" s="21"/>
      <c r="AH25" s="92"/>
      <c r="AI25" s="198"/>
      <c r="AJ25" s="204"/>
      <c r="AK25" s="24">
        <f t="shared" si="3"/>
        <v>2</v>
      </c>
      <c r="AL25" s="6"/>
      <c r="AM25" s="6"/>
      <c r="AN25" s="6"/>
      <c r="AO25" s="29" t="str">
        <f>IF(AI24="","",IF(SUM(AL$4:AN$163)=0,"",IF(AP25="",IF(AN25="",IF(AM25="",IF(AL25="",999,AL25),MAX(AL25:AM25)),LARGE(AL25:AN25,2)),998)))</f>
        <v/>
      </c>
      <c r="AP25" s="6"/>
      <c r="AQ25" s="21"/>
    </row>
    <row r="26" spans="1:55" ht="21" customHeight="1">
      <c r="A26" s="72">
        <f>IF(B26="","",INDEX(Výpočty!$AJ$4:$AJ$600,MATCH('stovky startovka'!B26:B27,Výpočty!$AK$4:$AK$600,0),1))</f>
        <v>0</v>
      </c>
      <c r="B26" s="188" t="s">
        <v>96</v>
      </c>
      <c r="C26" s="182" t="str">
        <f>IF(B26="","",INDEX(Výpočty!$AL$4:$AL$600,MATCH('stovky startovka'!B26,Výpočty!$AK$4:$AK$600,0),1))</f>
        <v>Tísek</v>
      </c>
      <c r="D26" s="24">
        <f t="shared" si="0"/>
        <v>1</v>
      </c>
      <c r="E26" s="50" t="s">
        <v>114</v>
      </c>
      <c r="F26" s="6"/>
      <c r="G26" s="6"/>
      <c r="H26" s="6" t="str">
        <f>IF(B26="","",IF(SUM(E$4:G$163)=0,"",IF(I26="",IF(G26="",IF(F26="",IF(E26="",999,E26),MAX(E26:F26)),LARGE(E26:G26,2)),998)))</f>
        <v>N</v>
      </c>
      <c r="I26" s="6"/>
      <c r="J26" s="21"/>
      <c r="K26" s="124"/>
      <c r="L26" s="92" t="str">
        <f>IF(M26="","",INDEX(Výpočty!$AJ$4:$AJ$600,MATCH('stovky startovka'!M26:M27,Výpočty!$AK$4:$AK$600,0),1))</f>
        <v/>
      </c>
      <c r="M26" s="179"/>
      <c r="N26" s="190" t="str">
        <f>IF(M26="","",INDEX(Výpočty!$AL$4:$AL$600,MATCH('stovky startovka'!M26,Výpočty!$AK$4:$AK$600,0),1))</f>
        <v/>
      </c>
      <c r="O26" s="24">
        <f t="shared" si="1"/>
        <v>1</v>
      </c>
      <c r="P26" s="6"/>
      <c r="Q26" s="6"/>
      <c r="R26" s="6"/>
      <c r="S26" s="6" t="str">
        <f>IF(M26="","",IF(SUM(P$4:R$163)=0,"",IF(T26="",IF(R26="",IF(Q26="",IF(P26="",999,P26),MAX(P26:Q26)),LARGE(P26:R26,2)),998)))</f>
        <v/>
      </c>
      <c r="T26" s="6"/>
      <c r="U26" s="21"/>
      <c r="W26" s="92">
        <f>IF(X26="","",INDEX(Výpočty!$AJ$4:$AJ$600,MATCH('stovky startovka'!X26:X27,Výpočty!$AK$4:$AK$600,0),1))</f>
        <v>0</v>
      </c>
      <c r="X26" s="179" t="s">
        <v>87</v>
      </c>
      <c r="Y26" s="212" t="str">
        <f>IF(X26="","",INDEX(Výpočty!$AL$4:$AL$600,MATCH('stovky startovka'!X26,Výpočty!$AK$4:$AK$600,0),1))</f>
        <v>Hájov</v>
      </c>
      <c r="Z26" s="24">
        <f t="shared" si="2"/>
        <v>1</v>
      </c>
      <c r="AA26" s="6" t="s">
        <v>114</v>
      </c>
      <c r="AB26" s="6"/>
      <c r="AC26" s="6"/>
      <c r="AD26" s="6" t="str">
        <f>IF(X26="","",IF(SUM(AA$4:AC$163)=0,"",IF(AE26="",IF(AC26="",IF(AB26="",IF(AA26="",999,AA26),MAX(AA26:AB26)),LARGE(AA26:AC26,2)),998)))</f>
        <v>N</v>
      </c>
      <c r="AE26" s="6"/>
      <c r="AF26" s="21"/>
      <c r="AH26" s="92" t="str">
        <f>IF(AI26="","",INDEX(Výpočty!$AJ$4:$AJ$600,MATCH('stovky startovka'!AI26:AI27,Výpočty!$AK$4:$AK$600,0),1))</f>
        <v/>
      </c>
      <c r="AI26" s="179"/>
      <c r="AJ26" s="190" t="str">
        <f>IF(AI26="","",INDEX(Výpočty!$AL$4:$AL$600,MATCH('stovky startovka'!AI26,Výpočty!$AK$4:$AK$600,0),1))</f>
        <v/>
      </c>
      <c r="AK26" s="24">
        <f t="shared" si="3"/>
        <v>1</v>
      </c>
      <c r="AL26" s="6"/>
      <c r="AM26" s="6"/>
      <c r="AN26" s="6"/>
      <c r="AO26" s="6" t="str">
        <f>IF(AI26="","",IF(SUM(AL$4:AN$163)=0,"",IF(AP26="",IF(AN26="",IF(AM26="",IF(AL26="",999,AL26),MAX(AL26:AM26)),LARGE(AL26:AN26,2)),998)))</f>
        <v/>
      </c>
      <c r="AP26" s="6"/>
      <c r="AQ26" s="21"/>
      <c r="AT26" t="str">
        <f>'stovky družstva'!B51</f>
        <v>Hájov</v>
      </c>
      <c r="AU26" s="17" t="s">
        <v>47</v>
      </c>
      <c r="AV26" s="17">
        <v>1</v>
      </c>
      <c r="AW26" s="124" t="str">
        <f>IF('stovky družstva'!D52="",0,IF(OR(ISNUMBER(MATCH('stovky družstva'!D52,$B$4:$B521,0)),ISNUMBER(MATCH('stovky družstva'!D52,$M$4:$M521,0)),ISNUMBER(MATCH('stovky družstva'!D52,$X$4:$X521,0)),ISNUMBER(MATCH('stovky družstva'!D52,$AI$4:$AI521,0))),"",'stovky družstva'!D52))</f>
        <v/>
      </c>
      <c r="AX26" s="124" t="str">
        <f>IF('stovky družstva'!E52="",0,IF(OR(ISNUMBER(MATCH('stovky družstva'!E52,$B$4:$B521,0)),ISNUMBER(MATCH('stovky družstva'!E52,$M$4:$M521,0)),ISNUMBER(MATCH('stovky družstva'!E52,$X$4:$X521,0)),ISNUMBER(MATCH('stovky družstva'!E52,$AI$4:$AI521,0))),"",'stovky družstva'!E52))</f>
        <v/>
      </c>
      <c r="AY26" s="124" t="str">
        <f>IF('stovky družstva'!F52="",0,IF(OR(ISNUMBER(MATCH('stovky družstva'!F52,$B$4:$B521,0)),ISNUMBER(MATCH('stovky družstva'!F52,$M$4:$M521,0)),ISNUMBER(MATCH('stovky družstva'!F52,$X$4:$X521,0)),ISNUMBER(MATCH('stovky družstva'!F52,$AI$4:$AI521,0))),"",'stovky družstva'!F52))</f>
        <v/>
      </c>
      <c r="AZ26" s="124" t="str">
        <f>IF('stovky družstva'!G52="",0,IF(OR(ISNUMBER(MATCH('stovky družstva'!G52,$B$4:$B521,0)),ISNUMBER(MATCH('stovky družstva'!G52,$M$4:$M521,0)),ISNUMBER(MATCH('stovky družstva'!G52,$X$4:$X521,0)),ISNUMBER(MATCH('stovky družstva'!G52,$AI$4:$AI521,0))),"",'stovky družstva'!G52))</f>
        <v/>
      </c>
      <c r="BA26" s="124" t="str">
        <f>IF('stovky družstva'!H52="",0,IF(OR(ISNUMBER(MATCH('stovky družstva'!H52,$B$4:$B521,0)),ISNUMBER(MATCH('stovky družstva'!H52,$M$4:$M521,0)),ISNUMBER(MATCH('stovky družstva'!H52,$X$4:$X521,0)),ISNUMBER(MATCH('stovky družstva'!H52,$AI$4:$AI521,0))),"",'stovky družstva'!H52))</f>
        <v/>
      </c>
      <c r="BB26" s="124" t="str">
        <f>IF('stovky družstva'!I52="",0,IF(OR(ISNUMBER(MATCH('stovky družstva'!I52,$B$4:$B521,0)),ISNUMBER(MATCH('stovky družstva'!I52,$M$4:$M521,0)),ISNUMBER(MATCH('stovky družstva'!I52,$X$4:$X521,0)),ISNUMBER(MATCH('stovky družstva'!I52,$AI$4:$AI521,0))),"",'stovky družstva'!I52))</f>
        <v/>
      </c>
      <c r="BC26" s="124" t="str">
        <f>IF('stovky družstva'!J52="",0,IF(OR(ISNUMBER(MATCH('stovky družstva'!J52,$B$4:$B521,0)),ISNUMBER(MATCH('stovky družstva'!J52,$M$4:$M521,0)),ISNUMBER(MATCH('stovky družstva'!J52,$X$4:$X521,0)),ISNUMBER(MATCH('stovky družstva'!J52,$AI$4:$AI521,0))),"",'stovky družstva'!J52))</f>
        <v/>
      </c>
    </row>
    <row r="27" spans="1:55" ht="21" customHeight="1">
      <c r="A27" s="72"/>
      <c r="B27" s="201"/>
      <c r="C27" s="183"/>
      <c r="D27" s="24">
        <f t="shared" si="0"/>
        <v>2</v>
      </c>
      <c r="E27" s="50" t="s">
        <v>114</v>
      </c>
      <c r="F27" s="6"/>
      <c r="G27" s="6"/>
      <c r="H27" s="6" t="str">
        <f>IF(B26="","",IF(SUM(E$4:G$163)=0,"",IF(I27="",IF(G27="",IF(F27="",IF(E27="",999,E27),MAX(E27:F27)),LARGE(E27:G27,2)),998)))</f>
        <v>N</v>
      </c>
      <c r="I27" s="6"/>
      <c r="J27" s="21"/>
      <c r="K27" s="124"/>
      <c r="L27" s="92"/>
      <c r="M27" s="179"/>
      <c r="N27" s="204"/>
      <c r="O27" s="24">
        <f t="shared" si="1"/>
        <v>2</v>
      </c>
      <c r="P27" s="6"/>
      <c r="Q27" s="6"/>
      <c r="R27" s="6"/>
      <c r="S27" s="6" t="str">
        <f>IF(M26="","",IF(SUM(P$4:R$163)=0,"",IF(T27="",IF(R27="",IF(Q27="",IF(P27="",999,P27),MAX(P27:Q27)),LARGE(P27:R27,2)),998)))</f>
        <v/>
      </c>
      <c r="T27" s="6"/>
      <c r="U27" s="21"/>
      <c r="W27" s="92"/>
      <c r="X27" s="179"/>
      <c r="Y27" s="211"/>
      <c r="Z27" s="24">
        <f t="shared" si="2"/>
        <v>2</v>
      </c>
      <c r="AA27" s="6" t="s">
        <v>114</v>
      </c>
      <c r="AB27" s="6"/>
      <c r="AC27" s="6"/>
      <c r="AD27" s="6" t="str">
        <f>IF(X26="","",IF(SUM(AA$4:AC$163)=0,"",IF(AE27="",IF(AC27="",IF(AB27="",IF(AA27="",999,AA27),MAX(AA27:AB27)),LARGE(AA27:AC27,2)),998)))</f>
        <v>N</v>
      </c>
      <c r="AE27" s="6"/>
      <c r="AF27" s="21"/>
      <c r="AH27" s="92"/>
      <c r="AI27" s="179"/>
      <c r="AJ27" s="204"/>
      <c r="AK27" s="24">
        <f t="shared" si="3"/>
        <v>2</v>
      </c>
      <c r="AL27" s="6"/>
      <c r="AM27" s="6"/>
      <c r="AN27" s="6"/>
      <c r="AO27" s="6" t="str">
        <f>IF(AI26="","",IF(SUM(AL$4:AN$163)=0,"",IF(AP27="",IF(AN27="",IF(AM27="",IF(AL27="",999,AL27),MAX(AL27:AM27)),LARGE(AL27:AN27,2)),998)))</f>
        <v/>
      </c>
      <c r="AP27" s="6"/>
      <c r="AQ27" s="21"/>
      <c r="AU27" s="17"/>
      <c r="AV27" s="17"/>
      <c r="AW27" s="124"/>
      <c r="AX27" s="124"/>
      <c r="AY27" s="124"/>
      <c r="AZ27" s="124"/>
      <c r="BA27" s="124"/>
      <c r="BB27" s="124"/>
      <c r="BC27" s="124"/>
    </row>
    <row r="28" spans="1:55" ht="21" customHeight="1">
      <c r="A28" s="72">
        <f>IF(B28="","",INDEX(Výpočty!$AJ$4:$AJ$600,MATCH('stovky startovka'!B28:B29,Výpočty!$AK$4:$AK$600,0),1))</f>
        <v>0</v>
      </c>
      <c r="B28" s="179" t="s">
        <v>90</v>
      </c>
      <c r="C28" s="182" t="str">
        <f>IF(B28="","",INDEX(Výpočty!$AL$4:$AL$600,MATCH('stovky startovka'!B28,Výpočty!$AK$4:$AK$600,0),1))</f>
        <v>Hájov</v>
      </c>
      <c r="D28" s="24">
        <f t="shared" si="0"/>
        <v>1</v>
      </c>
      <c r="E28" s="50" t="s">
        <v>114</v>
      </c>
      <c r="F28" s="6"/>
      <c r="G28" s="6"/>
      <c r="H28" s="6" t="str">
        <f>IF(B28="","",IF(SUM(E$4:G$163)=0,"",IF(I28="",IF(G28="",IF(F28="",IF(E28="",999,E28),MAX(E28:F28)),LARGE(E28:G28,2)),998)))</f>
        <v>N</v>
      </c>
      <c r="I28" s="6"/>
      <c r="J28" s="21"/>
      <c r="K28" s="124"/>
      <c r="L28" s="92" t="str">
        <f>IF(M28="","",INDEX(Výpočty!$AJ$4:$AJ$600,MATCH('stovky startovka'!M28:M29,Výpočty!$AK$4:$AK$600,0),1))</f>
        <v/>
      </c>
      <c r="M28" s="179"/>
      <c r="N28" s="190" t="str">
        <f>IF(M28="","",INDEX(Výpočty!$AL$4:$AL$600,MATCH('stovky startovka'!M28,Výpočty!$AK$4:$AK$600,0),1))</f>
        <v/>
      </c>
      <c r="O28" s="24">
        <f t="shared" si="1"/>
        <v>1</v>
      </c>
      <c r="P28" s="6"/>
      <c r="Q28" s="6"/>
      <c r="R28" s="6"/>
      <c r="S28" s="6" t="str">
        <f>IF(M28="","",IF(SUM(P$4:R$163)=0,"",IF(T28="",IF(R28="",IF(Q28="",IF(P28="",999,P28),MAX(P28:Q28)),LARGE(P28:R28,2)),998)))</f>
        <v/>
      </c>
      <c r="T28" s="6"/>
      <c r="U28" s="21"/>
      <c r="W28" s="92" t="str">
        <f>IF(X28="","",INDEX(Výpočty!$AJ$4:$AJ$600,MATCH('stovky startovka'!X28:X29,Výpočty!$AK$4:$AK$600,0),1))</f>
        <v/>
      </c>
      <c r="X28" s="179"/>
      <c r="Y28" s="212" t="str">
        <f>IF(X28="","",INDEX(Výpočty!$AL$4:$AL$600,MATCH('stovky startovka'!X28,Výpočty!$AK$4:$AK$600,0),1))</f>
        <v/>
      </c>
      <c r="Z28" s="24">
        <f t="shared" si="2"/>
        <v>1</v>
      </c>
      <c r="AA28" s="6"/>
      <c r="AB28" s="6"/>
      <c r="AC28" s="6"/>
      <c r="AD28" s="6" t="str">
        <f>IF(X28="","",IF(SUM(AA$4:AC$163)=0,"",IF(AE28="",IF(AC28="",IF(AB28="",IF(AA28="",999,AA28),MAX(AA28:AB28)),LARGE(AA28:AC28,2)),998)))</f>
        <v/>
      </c>
      <c r="AE28" s="6"/>
      <c r="AF28" s="21"/>
      <c r="AH28" s="92" t="str">
        <f>IF(AI28="","",INDEX(Výpočty!$AJ$4:$AJ$600,MATCH('stovky startovka'!AI28:AI29,Výpočty!$AK$4:$AK$600,0),1))</f>
        <v/>
      </c>
      <c r="AI28" s="179"/>
      <c r="AJ28" s="190" t="str">
        <f>IF(AI28="","",INDEX(Výpočty!$AL$4:$AL$600,MATCH('stovky startovka'!AI28,Výpočty!$AK$4:$AK$600,0),1))</f>
        <v/>
      </c>
      <c r="AK28" s="24">
        <f t="shared" si="3"/>
        <v>1</v>
      </c>
      <c r="AL28" s="6"/>
      <c r="AM28" s="6"/>
      <c r="AN28" s="6"/>
      <c r="AO28" s="6" t="str">
        <f>IF(AI28="","",IF(SUM(AL$4:AN$163)=0,"",IF(AP28="",IF(AN28="",IF(AM28="",IF(AL28="",999,AL28),MAX(AL28:AM28)),LARGE(AL28:AN28,2)),998)))</f>
        <v/>
      </c>
      <c r="AP28" s="6"/>
      <c r="AQ28" s="21"/>
      <c r="AT28" t="str">
        <f>'stovky družstva'!B55</f>
        <v>Tísek</v>
      </c>
      <c r="AU28" s="17" t="s">
        <v>47</v>
      </c>
      <c r="AV28" s="17">
        <f>AV26+1</f>
        <v>2</v>
      </c>
      <c r="AW28" s="124" t="str">
        <f>IF('stovky družstva'!D56="",0,IF(OR(ISNUMBER(MATCH('stovky družstva'!D56,$B$4:$B525,0)),ISNUMBER(MATCH('stovky družstva'!D56,$M$4:$M525,0)),ISNUMBER(MATCH('stovky družstva'!D56,$X$4:$X525,0)),ISNUMBER(MATCH('stovky družstva'!D56,$AI$4:$AI525,0))),"",'stovky družstva'!D56))</f>
        <v/>
      </c>
      <c r="AX28" s="124" t="str">
        <f>IF('stovky družstva'!E56="",0,IF(OR(ISNUMBER(MATCH('stovky družstva'!E56,$B$4:$B525,0)),ISNUMBER(MATCH('stovky družstva'!E56,$M$4:$M525,0)),ISNUMBER(MATCH('stovky družstva'!E56,$X$4:$X525,0)),ISNUMBER(MATCH('stovky družstva'!E56,$AI$4:$AI525,0))),"",'stovky družstva'!E56))</f>
        <v/>
      </c>
      <c r="AY28" s="124" t="str">
        <f>IF('stovky družstva'!F56="",0,IF(OR(ISNUMBER(MATCH('stovky družstva'!F56,$B$4:$B525,0)),ISNUMBER(MATCH('stovky družstva'!F56,$M$4:$M525,0)),ISNUMBER(MATCH('stovky družstva'!F56,$X$4:$X525,0)),ISNUMBER(MATCH('stovky družstva'!F56,$AI$4:$AI525,0))),"",'stovky družstva'!F56))</f>
        <v/>
      </c>
      <c r="AZ28" s="124" t="str">
        <f>IF('stovky družstva'!G56="",0,IF(OR(ISNUMBER(MATCH('stovky družstva'!G56,$B$4:$B525,0)),ISNUMBER(MATCH('stovky družstva'!G56,$M$4:$M525,0)),ISNUMBER(MATCH('stovky družstva'!G56,$X$4:$X525,0)),ISNUMBER(MATCH('stovky družstva'!G56,$AI$4:$AI525,0))),"",'stovky družstva'!G56))</f>
        <v/>
      </c>
      <c r="BA28" s="124" t="str">
        <f>IF('stovky družstva'!H56="",0,IF(OR(ISNUMBER(MATCH('stovky družstva'!H56,$B$4:$B525,0)),ISNUMBER(MATCH('stovky družstva'!H56,$M$4:$M525,0)),ISNUMBER(MATCH('stovky družstva'!H56,$X$4:$X525,0)),ISNUMBER(MATCH('stovky družstva'!H56,$AI$4:$AI525,0))),"",'stovky družstva'!H56))</f>
        <v/>
      </c>
      <c r="BB28" s="124" t="str">
        <f>IF('stovky družstva'!I56="",0,IF(OR(ISNUMBER(MATCH('stovky družstva'!I56,$B$4:$B525,0)),ISNUMBER(MATCH('stovky družstva'!I56,$M$4:$M525,0)),ISNUMBER(MATCH('stovky družstva'!I56,$X$4:$X525,0)),ISNUMBER(MATCH('stovky družstva'!I56,$AI$4:$AI525,0))),"",'stovky družstva'!I56))</f>
        <v/>
      </c>
      <c r="BC28" s="124" t="str">
        <f>IF('stovky družstva'!J56="",0,IF(OR(ISNUMBER(MATCH('stovky družstva'!J56,$B$4:$B525,0)),ISNUMBER(MATCH('stovky družstva'!J56,$M$4:$M525,0)),ISNUMBER(MATCH('stovky družstva'!J56,$X$4:$X525,0)),ISNUMBER(MATCH('stovky družstva'!J56,$AI$4:$AI525,0))),"",'stovky družstva'!J56))</f>
        <v/>
      </c>
    </row>
    <row r="29" spans="1:55" ht="21" customHeight="1" thickBot="1">
      <c r="A29" s="72"/>
      <c r="B29" s="179"/>
      <c r="C29" s="183"/>
      <c r="D29" s="24">
        <f t="shared" si="0"/>
        <v>2</v>
      </c>
      <c r="E29" s="50" t="s">
        <v>114</v>
      </c>
      <c r="F29" s="6"/>
      <c r="G29" s="6"/>
      <c r="H29" s="6" t="str">
        <f>IF(B28="","",IF(SUM(E$4:G$163)=0,"",IF(I29="",IF(G29="",IF(F29="",IF(E29="",999,E29),MAX(E29:F29)),LARGE(E29:G29,2)),998)))</f>
        <v>N</v>
      </c>
      <c r="I29" s="6"/>
      <c r="J29" s="21"/>
      <c r="K29" s="124"/>
      <c r="L29" s="92"/>
      <c r="M29" s="179"/>
      <c r="N29" s="204"/>
      <c r="O29" s="24">
        <f t="shared" si="1"/>
        <v>2</v>
      </c>
      <c r="P29" s="6"/>
      <c r="Q29" s="6"/>
      <c r="R29" s="6"/>
      <c r="S29" s="6" t="str">
        <f>IF(M28="","",IF(SUM(P$4:R$163)=0,"",IF(T29="",IF(R29="",IF(Q29="",IF(P29="",999,P29),MAX(P29:Q29)),LARGE(P29:R29,2)),998)))</f>
        <v/>
      </c>
      <c r="T29" s="6"/>
      <c r="U29" s="21"/>
      <c r="W29" s="92"/>
      <c r="X29" s="179"/>
      <c r="Y29" s="211"/>
      <c r="Z29" s="24">
        <f t="shared" si="2"/>
        <v>2</v>
      </c>
      <c r="AA29" s="6"/>
      <c r="AB29" s="6"/>
      <c r="AC29" s="6"/>
      <c r="AD29" s="6" t="str">
        <f>IF(X28="","",IF(SUM(AA$4:AC$163)=0,"",IF(AE29="",IF(AC29="",IF(AB29="",IF(AA29="",999,AA29),MAX(AA29:AB29)),LARGE(AA29:AC29,2)),998)))</f>
        <v/>
      </c>
      <c r="AE29" s="6"/>
      <c r="AF29" s="21"/>
      <c r="AH29" s="92"/>
      <c r="AI29" s="198"/>
      <c r="AJ29" s="204"/>
      <c r="AK29" s="24">
        <f t="shared" si="3"/>
        <v>2</v>
      </c>
      <c r="AL29" s="6"/>
      <c r="AM29" s="6"/>
      <c r="AN29" s="6"/>
      <c r="AO29" s="6" t="str">
        <f>IF(AI28="","",IF(SUM(AL$4:AN$163)=0,"",IF(AP29="",IF(AN29="",IF(AM29="",IF(AL29="",999,AL29),MAX(AL29:AM29)),LARGE(AL29:AN29,2)),998)))</f>
        <v/>
      </c>
      <c r="AP29" s="6"/>
      <c r="AQ29" s="21"/>
      <c r="AU29" s="17"/>
      <c r="AV29" s="17"/>
      <c r="AW29" s="124"/>
      <c r="AX29" s="124"/>
      <c r="AY29" s="124"/>
      <c r="AZ29" s="124"/>
      <c r="BA29" s="124"/>
      <c r="BB29" s="124"/>
      <c r="BC29" s="124"/>
    </row>
    <row r="30" spans="1:55" ht="21" customHeight="1">
      <c r="A30" s="72">
        <f>IF(B30="","",INDEX(Výpočty!$AJ$4:$AJ$600,MATCH('stovky startovka'!B30:B31,Výpočty!$AK$4:$AK$600,0),1))</f>
        <v>0</v>
      </c>
      <c r="B30" s="195" t="s">
        <v>71</v>
      </c>
      <c r="C30" s="182" t="str">
        <f>IF(B30="","",INDEX(Výpočty!$AL$4:$AL$600,MATCH('stovky startovka'!B30,Výpočty!$AK$4:$AK$600,0),1))</f>
        <v>Tísek</v>
      </c>
      <c r="D30" s="24">
        <f t="shared" si="0"/>
        <v>1</v>
      </c>
      <c r="E30" s="50">
        <v>26.63</v>
      </c>
      <c r="F30" s="6"/>
      <c r="G30" s="6"/>
      <c r="H30" s="6">
        <f>IF(B30="","",IF(SUM(E$4:G$163)=0,"",IF(I30="",IF(G30="",IF(F30="",IF(E30="",999,E30),MAX(E30:F30)),LARGE(E30:G30,2)),998)))</f>
        <v>26.63</v>
      </c>
      <c r="I30" s="6"/>
      <c r="J30" s="21"/>
      <c r="K30" s="124"/>
      <c r="L30" s="92" t="str">
        <f>IF(M30="","",INDEX(Výpočty!$AJ$4:$AJ$600,MATCH('stovky startovka'!M30:M31,Výpočty!$AK$4:$AK$600,0),1))</f>
        <v/>
      </c>
      <c r="M30" s="195"/>
      <c r="N30" s="190" t="str">
        <f>IF(M30="","",INDEX(Výpočty!$AL$4:$AL$600,MATCH('stovky startovka'!M30,Výpočty!$AK$4:$AK$600,0),1))</f>
        <v/>
      </c>
      <c r="O30" s="24">
        <f t="shared" si="1"/>
        <v>1</v>
      </c>
      <c r="P30" s="6"/>
      <c r="Q30" s="6"/>
      <c r="R30" s="6"/>
      <c r="S30" s="6" t="str">
        <f>IF(M30="","",IF(SUM(P$4:R$163)=0,"",IF(T30="",IF(R30="",IF(Q30="",IF(P30="",999,P30),MAX(P30:Q30)),LARGE(P30:R30,2)),998)))</f>
        <v/>
      </c>
      <c r="T30" s="6"/>
      <c r="U30" s="21"/>
      <c r="W30" s="92" t="str">
        <f>IF(X30="","",INDEX(Výpočty!$AJ$4:$AJ$600,MATCH('stovky startovka'!X30:X31,Výpočty!$AK$4:$AK$600,0),1))</f>
        <v/>
      </c>
      <c r="X30" s="179"/>
      <c r="Y30" s="212" t="str">
        <f>IF(X30="","",INDEX(Výpočty!$AL$4:$AL$600,MATCH('stovky startovka'!X30,Výpočty!$AK$4:$AK$600,0),1))</f>
        <v/>
      </c>
      <c r="Z30" s="24">
        <f t="shared" si="2"/>
        <v>1</v>
      </c>
      <c r="AA30" s="6"/>
      <c r="AB30" s="6"/>
      <c r="AC30" s="6"/>
      <c r="AD30" s="6" t="str">
        <f>IF(X30="","",IF(SUM(AA$4:AC$163)=0,"",IF(AE30="",IF(AC30="",IF(AB30="",IF(AA30="",999,AA30),MAX(AA30:AB30)),LARGE(AA30:AC30,2)),998)))</f>
        <v/>
      </c>
      <c r="AE30" s="6"/>
      <c r="AF30" s="21"/>
      <c r="AH30" s="92" t="str">
        <f>IF(AI30="","",INDEX(Výpočty!$AJ$4:$AJ$600,MATCH('stovky startovka'!AI30:AI31,Výpočty!$AK$4:$AK$600,0),1))</f>
        <v/>
      </c>
      <c r="AI30" s="179"/>
      <c r="AJ30" s="190" t="str">
        <f>IF(AI30="","",INDEX(Výpočty!$AL$4:$AL$600,MATCH('stovky startovka'!AI30,Výpočty!$AK$4:$AK$600,0),1))</f>
        <v/>
      </c>
      <c r="AK30" s="24">
        <f t="shared" si="3"/>
        <v>1</v>
      </c>
      <c r="AL30" s="6"/>
      <c r="AM30" s="6"/>
      <c r="AN30" s="6"/>
      <c r="AO30" s="6" t="str">
        <f>IF(AI30="","",IF(SUM(AL$4:AN$163)=0,"",IF(AP30="",IF(AN30="",IF(AM30="",IF(AL30="",999,AL30),MAX(AL30:AM30)),LARGE(AL30:AN30,2)),998)))</f>
        <v/>
      </c>
      <c r="AP30" s="6"/>
      <c r="AQ30" s="21"/>
      <c r="AT30">
        <f>'stovky družstva'!B59</f>
        <v>0</v>
      </c>
      <c r="AU30" s="17" t="s">
        <v>47</v>
      </c>
      <c r="AV30" s="17">
        <f>AV28+1</f>
        <v>3</v>
      </c>
      <c r="AW30" s="124">
        <f>IF('stovky družstva'!D60="",0,IF(OR(ISNUMBER(MATCH('stovky družstva'!D60,$B$4:$B529,0)),ISNUMBER(MATCH('stovky družstva'!D60,$M$4:$M529,0)),ISNUMBER(MATCH('stovky družstva'!D60,$X$4:$X529,0)),ISNUMBER(MATCH('stovky družstva'!D60,$AI$4:$AI529,0))),"",'stovky družstva'!D60))</f>
        <v>0</v>
      </c>
      <c r="AX30" s="124">
        <f>IF('stovky družstva'!E60="",0,IF(OR(ISNUMBER(MATCH('stovky družstva'!E60,$B$4:$B529,0)),ISNUMBER(MATCH('stovky družstva'!E60,$M$4:$M529,0)),ISNUMBER(MATCH('stovky družstva'!E60,$X$4:$X529,0)),ISNUMBER(MATCH('stovky družstva'!E60,$AI$4:$AI529,0))),"",'stovky družstva'!E60))</f>
        <v>0</v>
      </c>
      <c r="AY30" s="124">
        <f>IF('stovky družstva'!F60="",0,IF(OR(ISNUMBER(MATCH('stovky družstva'!F60,$B$4:$B529,0)),ISNUMBER(MATCH('stovky družstva'!F60,$M$4:$M529,0)),ISNUMBER(MATCH('stovky družstva'!F60,$X$4:$X529,0)),ISNUMBER(MATCH('stovky družstva'!F60,$AI$4:$AI529,0))),"",'stovky družstva'!F60))</f>
        <v>0</v>
      </c>
      <c r="AZ30" s="124">
        <f>IF('stovky družstva'!G60="",0,IF(OR(ISNUMBER(MATCH('stovky družstva'!G60,$B$4:$B529,0)),ISNUMBER(MATCH('stovky družstva'!G60,$M$4:$M529,0)),ISNUMBER(MATCH('stovky družstva'!G60,$X$4:$X529,0)),ISNUMBER(MATCH('stovky družstva'!G60,$AI$4:$AI529,0))),"",'stovky družstva'!G60))</f>
        <v>0</v>
      </c>
      <c r="BA30" s="124">
        <f>IF('stovky družstva'!H60="",0,IF(OR(ISNUMBER(MATCH('stovky družstva'!H60,$B$4:$B529,0)),ISNUMBER(MATCH('stovky družstva'!H60,$M$4:$M529,0)),ISNUMBER(MATCH('stovky družstva'!H60,$X$4:$X529,0)),ISNUMBER(MATCH('stovky družstva'!H60,$AI$4:$AI529,0))),"",'stovky družstva'!H60))</f>
        <v>0</v>
      </c>
      <c r="BB30" s="124">
        <f>IF('stovky družstva'!I60="",0,IF(OR(ISNUMBER(MATCH('stovky družstva'!I60,$B$4:$B529,0)),ISNUMBER(MATCH('stovky družstva'!I60,$M$4:$M529,0)),ISNUMBER(MATCH('stovky družstva'!I60,$X$4:$X529,0)),ISNUMBER(MATCH('stovky družstva'!I60,$AI$4:$AI529,0))),"",'stovky družstva'!I60))</f>
        <v>0</v>
      </c>
      <c r="BC30" s="124">
        <f>IF('stovky družstva'!J60="",0,IF(OR(ISNUMBER(MATCH('stovky družstva'!J60,$B$4:$B529,0)),ISNUMBER(MATCH('stovky družstva'!J60,$M$4:$M529,0)),ISNUMBER(MATCH('stovky družstva'!J60,$X$4:$X529,0)),ISNUMBER(MATCH('stovky družstva'!J60,$AI$4:$AI529,0))),"",'stovky družstva'!J60))</f>
        <v>0</v>
      </c>
    </row>
    <row r="31" spans="1:55" ht="21" customHeight="1">
      <c r="A31" s="72"/>
      <c r="B31" s="176"/>
      <c r="C31" s="183"/>
      <c r="D31" s="24">
        <f t="shared" si="0"/>
        <v>2</v>
      </c>
      <c r="E31" s="50">
        <v>23.39</v>
      </c>
      <c r="F31" s="6"/>
      <c r="G31" s="6"/>
      <c r="H31" s="6">
        <f>IF(B30="","",IF(SUM(E$4:G$163)=0,"",IF(I31="",IF(G31="",IF(F31="",IF(E31="",999,E31),MAX(E31:F31)),LARGE(E31:G31,2)),998)))</f>
        <v>23.39</v>
      </c>
      <c r="I31" s="6"/>
      <c r="J31" s="21"/>
      <c r="K31" s="124"/>
      <c r="L31" s="92"/>
      <c r="M31" s="176"/>
      <c r="N31" s="204"/>
      <c r="O31" s="24">
        <f t="shared" si="1"/>
        <v>2</v>
      </c>
      <c r="P31" s="6"/>
      <c r="Q31" s="6"/>
      <c r="R31" s="6"/>
      <c r="S31" s="6" t="str">
        <f>IF(M30="","",IF(SUM(P$4:R$163)=0,"",IF(T31="",IF(R31="",IF(Q31="",IF(P31="",999,P31),MAX(P31:Q31)),LARGE(P31:R31,2)),998)))</f>
        <v/>
      </c>
      <c r="T31" s="6"/>
      <c r="U31" s="21"/>
      <c r="W31" s="92"/>
      <c r="X31" s="179"/>
      <c r="Y31" s="211"/>
      <c r="Z31" s="24">
        <f t="shared" si="2"/>
        <v>2</v>
      </c>
      <c r="AA31" s="6"/>
      <c r="AB31" s="6"/>
      <c r="AC31" s="6"/>
      <c r="AD31" s="6" t="str">
        <f>IF(X30="","",IF(SUM(AA$4:AC$163)=0,"",IF(AE31="",IF(AC31="",IF(AB31="",IF(AA31="",999,AA31),MAX(AA31:AB31)),LARGE(AA31:AC31,2)),998)))</f>
        <v/>
      </c>
      <c r="AE31" s="6"/>
      <c r="AF31" s="21"/>
      <c r="AH31" s="92"/>
      <c r="AI31" s="179"/>
      <c r="AJ31" s="204"/>
      <c r="AK31" s="24">
        <f t="shared" si="3"/>
        <v>2</v>
      </c>
      <c r="AL31" s="6"/>
      <c r="AM31" s="6"/>
      <c r="AN31" s="6"/>
      <c r="AO31" s="6" t="str">
        <f>IF(AI30="","",IF(SUM(AL$4:AN$163)=0,"",IF(AP31="",IF(AN31="",IF(AM31="",IF(AL31="",999,AL31),MAX(AL31:AM31)),LARGE(AL31:AN31,2)),998)))</f>
        <v/>
      </c>
      <c r="AP31" s="6"/>
      <c r="AQ31" s="21"/>
      <c r="AU31" s="17"/>
      <c r="AV31" s="17"/>
      <c r="AW31" s="124"/>
      <c r="AX31" s="124"/>
      <c r="AY31" s="124"/>
      <c r="AZ31" s="124"/>
      <c r="BA31" s="124"/>
      <c r="BB31" s="124"/>
      <c r="BC31" s="124"/>
    </row>
    <row r="32" spans="1:55" ht="21" customHeight="1">
      <c r="A32" s="72" t="str">
        <f>IF(B32="","",INDEX(Výpočty!$AJ$4:$AJ$600,MATCH('stovky startovka'!B32:B33,Výpočty!$AK$4:$AK$600,0),1))</f>
        <v/>
      </c>
      <c r="B32" s="195"/>
      <c r="C32" s="182" t="str">
        <f>IF(B32="","",INDEX(Výpočty!$AL$4:$AL$600,MATCH('stovky startovka'!B32,Výpočty!$AK$4:$AK$600,0),1))</f>
        <v/>
      </c>
      <c r="D32" s="24">
        <f t="shared" si="0"/>
        <v>1</v>
      </c>
      <c r="E32" s="50"/>
      <c r="F32" s="6"/>
      <c r="G32" s="6"/>
      <c r="H32" s="11" t="str">
        <f>IF(B32="","",IF(SUM(E$4:G$163)=0,"",IF(I32="",IF(G32="",IF(F32="",IF(E32="",999,E32),MAX(E32:F32)),LARGE(E32:G32,2)),998)))</f>
        <v/>
      </c>
      <c r="I32" s="6"/>
      <c r="J32" s="21"/>
      <c r="K32" s="124"/>
      <c r="L32" s="92" t="str">
        <f>IF(M32="","",INDEX(Výpočty!$AJ$4:$AJ$600,MATCH('stovky startovka'!M32:M33,Výpočty!$AK$4:$AK$600,0),1))</f>
        <v/>
      </c>
      <c r="M32" s="195"/>
      <c r="N32" s="190" t="str">
        <f>IF(M32="","",INDEX(Výpočty!$AL$4:$AL$600,MATCH('stovky startovka'!M32,Výpočty!$AK$4:$AK$600,0),1))</f>
        <v/>
      </c>
      <c r="O32" s="24">
        <f t="shared" si="1"/>
        <v>1</v>
      </c>
      <c r="P32" s="6"/>
      <c r="Q32" s="6"/>
      <c r="R32" s="6"/>
      <c r="S32" s="11" t="str">
        <f>IF(M32="","",IF(SUM(P$4:R$163)=0,"",IF(T32="",IF(R32="",IF(Q32="",IF(P32="",999,P32),MAX(P32:Q32)),LARGE(P32:R32,2)),998)))</f>
        <v/>
      </c>
      <c r="T32" s="6"/>
      <c r="U32" s="21"/>
      <c r="W32" s="92" t="str">
        <f>IF(X32="","",INDEX(Výpočty!$AJ$4:$AJ$600,MATCH('stovky startovka'!X32:X33,Výpočty!$AK$4:$AK$600,0),1))</f>
        <v/>
      </c>
      <c r="X32" s="179"/>
      <c r="Y32" s="212" t="str">
        <f>IF(X32="","",INDEX(Výpočty!$AL$4:$AL$600,MATCH('stovky startovka'!X32,Výpočty!$AK$4:$AK$600,0),1))</f>
        <v/>
      </c>
      <c r="Z32" s="24">
        <f t="shared" si="2"/>
        <v>1</v>
      </c>
      <c r="AA32" s="6"/>
      <c r="AB32" s="6"/>
      <c r="AC32" s="6"/>
      <c r="AD32" s="11" t="str">
        <f>IF(X32="","",IF(SUM(AA$4:AC$163)=0,"",IF(AE32="",IF(AC32="",IF(AB32="",IF(AA32="",999,AA32),MAX(AA32:AB32)),LARGE(AA32:AC32,2)),998)))</f>
        <v/>
      </c>
      <c r="AE32" s="6"/>
      <c r="AF32" s="21"/>
      <c r="AH32" s="92" t="str">
        <f>IF(AI32="","",INDEX(Výpočty!$AJ$4:$AJ$600,MATCH('stovky startovka'!AI32:AI33,Výpočty!$AK$4:$AK$600,0),1))</f>
        <v/>
      </c>
      <c r="AI32" s="195"/>
      <c r="AJ32" s="190" t="str">
        <f>IF(AI32="","",INDEX(Výpočty!$AL$4:$AL$600,MATCH('stovky startovka'!AI32,Výpočty!$AK$4:$AK$600,0),1))</f>
        <v/>
      </c>
      <c r="AK32" s="24">
        <f t="shared" si="3"/>
        <v>1</v>
      </c>
      <c r="AL32" s="6"/>
      <c r="AM32" s="6"/>
      <c r="AN32" s="6"/>
      <c r="AO32" s="11" t="str">
        <f>IF(AI32="","",IF(SUM(AL$4:AN$163)=0,"",IF(AP32="",IF(AN32="",IF(AM32="",IF(AL32="",999,AL32),MAX(AL32:AM32)),LARGE(AL32:AN32,2)),998)))</f>
        <v/>
      </c>
      <c r="AP32" s="6"/>
      <c r="AQ32" s="21"/>
      <c r="AT32">
        <f>'stovky družstva'!B63</f>
        <v>0</v>
      </c>
      <c r="AU32" s="17" t="s">
        <v>47</v>
      </c>
      <c r="AV32" s="17">
        <f>AV30+1</f>
        <v>4</v>
      </c>
      <c r="AW32" s="124">
        <f>IF('stovky družstva'!D64="",0,IF(OR(ISNUMBER(MATCH('stovky družstva'!D64,$B$4:$B533,0)),ISNUMBER(MATCH('stovky družstva'!D65,$M$4:$M533,0)),ISNUMBER(MATCH('stovky družstva'!D64,$X$4:$X533,0)),ISNUMBER(MATCH('stovky družstva'!D64,$AI$4:$AI533,0))),"",'stovky družstva'!D64))</f>
        <v>0</v>
      </c>
      <c r="AX32" s="124">
        <f>IF('stovky družstva'!E64="",0,IF(OR(ISNUMBER(MATCH('stovky družstva'!E64,$B$4:$B533,0)),ISNUMBER(MATCH('stovky družstva'!E65,$M$4:$M533,0)),ISNUMBER(MATCH('stovky družstva'!E64,$X$4:$X533,0)),ISNUMBER(MATCH('stovky družstva'!E64,$AI$4:$AI533,0))),"",'stovky družstva'!E64))</f>
        <v>0</v>
      </c>
      <c r="AY32" s="124">
        <f>IF('stovky družstva'!F64="",0,IF(OR(ISNUMBER(MATCH('stovky družstva'!F64,$B$4:$B533,0)),ISNUMBER(MATCH('stovky družstva'!F65,$M$4:$M533,0)),ISNUMBER(MATCH('stovky družstva'!F64,$X$4:$X533,0)),ISNUMBER(MATCH('stovky družstva'!F64,$AI$4:$AI533,0))),"",'stovky družstva'!F64))</f>
        <v>0</v>
      </c>
      <c r="AZ32" s="124">
        <f>IF('stovky družstva'!G64="",0,IF(OR(ISNUMBER(MATCH('stovky družstva'!G64,$B$4:$B533,0)),ISNUMBER(MATCH('stovky družstva'!G65,$M$4:$M533,0)),ISNUMBER(MATCH('stovky družstva'!G64,$X$4:$X533,0)),ISNUMBER(MATCH('stovky družstva'!G64,$AI$4:$AI533,0))),"",'stovky družstva'!G64))</f>
        <v>0</v>
      </c>
      <c r="BA32" s="124">
        <f>IF('stovky družstva'!H64="",0,IF(OR(ISNUMBER(MATCH('stovky družstva'!H64,$B$4:$B533,0)),ISNUMBER(MATCH('stovky družstva'!H65,$M$4:$M533,0)),ISNUMBER(MATCH('stovky družstva'!H64,$X$4:$X533,0)),ISNUMBER(MATCH('stovky družstva'!H64,$AI$4:$AI533,0))),"",'stovky družstva'!H64))</f>
        <v>0</v>
      </c>
      <c r="BB32" s="124">
        <f>IF('stovky družstva'!I64="",0,IF(OR(ISNUMBER(MATCH('stovky družstva'!I64,$B$4:$B533,0)),ISNUMBER(MATCH('stovky družstva'!I65,$M$4:$M533,0)),ISNUMBER(MATCH('stovky družstva'!I64,$X$4:$X533,0)),ISNUMBER(MATCH('stovky družstva'!I64,$AI$4:$AI533,0))),"",'stovky družstva'!I64))</f>
        <v>0</v>
      </c>
      <c r="BC32" s="124">
        <f>IF('stovky družstva'!J64="",0,IF(OR(ISNUMBER(MATCH('stovky družstva'!J64,$B$4:$B533,0)),ISNUMBER(MATCH('stovky družstva'!J65,$M$4:$M533,0)),ISNUMBER(MATCH('stovky družstva'!J64,$X$4:$X533,0)),ISNUMBER(MATCH('stovky družstva'!J64,$AI$4:$AI533,0))),"",'stovky družstva'!J64))</f>
        <v>0</v>
      </c>
    </row>
    <row r="33" spans="1:55" ht="21" customHeight="1" thickBot="1">
      <c r="A33" s="74"/>
      <c r="B33" s="181"/>
      <c r="C33" s="184"/>
      <c r="D33" s="25">
        <f t="shared" si="0"/>
        <v>2</v>
      </c>
      <c r="E33" s="51"/>
      <c r="F33" s="10"/>
      <c r="G33" s="10"/>
      <c r="H33" s="6" t="str">
        <f>IF(B32="","",IF(SUM(E$4:G$163)=0,"",IF(I33="",IF(G33="",IF(F33="",IF(E33="",999,E33),MAX(E33:F33)),LARGE(E33:G33,2)),998)))</f>
        <v/>
      </c>
      <c r="I33" s="10"/>
      <c r="J33" s="22"/>
      <c r="K33" s="124"/>
      <c r="L33" s="114"/>
      <c r="M33" s="181"/>
      <c r="N33" s="191"/>
      <c r="O33" s="25">
        <f t="shared" si="1"/>
        <v>2</v>
      </c>
      <c r="P33" s="10"/>
      <c r="Q33" s="10"/>
      <c r="R33" s="10"/>
      <c r="S33" s="6" t="str">
        <f>IF(M32="","",IF(SUM(P$4:R$163)=0,"",IF(T33="",IF(R33="",IF(Q33="",IF(P33="",999,P33),MAX(P33:Q33)),LARGE(P33:R33,2)),998)))</f>
        <v/>
      </c>
      <c r="T33" s="10"/>
      <c r="U33" s="22"/>
      <c r="W33" s="114"/>
      <c r="X33" s="198"/>
      <c r="Y33" s="213"/>
      <c r="Z33" s="25">
        <f t="shared" si="2"/>
        <v>2</v>
      </c>
      <c r="AA33" s="10"/>
      <c r="AB33" s="10"/>
      <c r="AC33" s="10"/>
      <c r="AD33" s="6" t="str">
        <f>IF(X32="","",IF(SUM(AA$4:AC$163)=0,"",IF(AE33="",IF(AC33="",IF(AB33="",IF(AA33="",999,AA33),MAX(AA33:AB33)),LARGE(AA33:AC33,2)),998)))</f>
        <v/>
      </c>
      <c r="AE33" s="10"/>
      <c r="AF33" s="22"/>
      <c r="AH33" s="114"/>
      <c r="AI33" s="176"/>
      <c r="AJ33" s="191"/>
      <c r="AK33" s="25">
        <f t="shared" si="3"/>
        <v>2</v>
      </c>
      <c r="AL33" s="10"/>
      <c r="AM33" s="10"/>
      <c r="AN33" s="10"/>
      <c r="AO33" s="6" t="str">
        <f>IF(AI32="","",IF(SUM(AL$4:AN$163)=0,"",IF(AP33="",IF(AN33="",IF(AM33="",IF(AL33="",999,AL33),MAX(AL33:AM33)),LARGE(AL33:AN33,2)),998)))</f>
        <v/>
      </c>
      <c r="AP33" s="10"/>
      <c r="AQ33" s="22"/>
      <c r="AU33" s="17"/>
      <c r="AV33" s="17"/>
      <c r="AW33" s="124"/>
      <c r="AX33" s="124"/>
      <c r="AY33" s="124"/>
      <c r="AZ33" s="124"/>
      <c r="BA33" s="124"/>
      <c r="BB33" s="124"/>
      <c r="BC33" s="124"/>
    </row>
    <row r="34" spans="1:55" ht="21" customHeight="1">
      <c r="A34" s="84" t="str">
        <f>IF(B34="","",INDEX(Výpočty!$AJ$4:$AJ$600,MATCH('stovky startovka'!B34:B35,Výpočty!$AK$4:$AK$600,0),1))</f>
        <v/>
      </c>
      <c r="B34" s="195"/>
      <c r="C34" s="194" t="str">
        <f>IF(B34="","",INDEX(Výpočty!$AL$4:$AL$600,MATCH('stovky startovka'!B34,Výpočty!$AK$4:$AK$600,0),1))</f>
        <v/>
      </c>
      <c r="D34" s="23">
        <f t="shared" si="0"/>
        <v>1</v>
      </c>
      <c r="E34" s="49"/>
      <c r="F34" s="19"/>
      <c r="G34" s="19"/>
      <c r="H34" s="19" t="str">
        <f>IF(B34="","",IF(SUM(E$4:G$163)=0,"",IF(I34="",IF(G34="",IF(F34="",IF(E34="",999,E34),MAX(E34:F34)),LARGE(E34:G34,2)),998)))</f>
        <v/>
      </c>
      <c r="I34" s="19"/>
      <c r="J34" s="20"/>
      <c r="K34" s="124"/>
      <c r="L34" s="91" t="str">
        <f>IF(M34="","",INDEX(Výpočty!$AJ$4:$AJ$600,MATCH('stovky startovka'!M34:M35,Výpočty!$AK$4:$AK$600,0),1))</f>
        <v/>
      </c>
      <c r="M34" s="175"/>
      <c r="N34" s="205" t="str">
        <f>IF(M34="","",INDEX(Výpočty!$AL$4:$AL$600,MATCH('stovky startovka'!M34,Výpočty!$AK$4:$AK$600,0),1))</f>
        <v/>
      </c>
      <c r="O34" s="23">
        <f t="shared" si="1"/>
        <v>1</v>
      </c>
      <c r="P34" s="19"/>
      <c r="Q34" s="19"/>
      <c r="R34" s="19"/>
      <c r="S34" s="19" t="str">
        <f>IF(M34="","",IF(SUM(P$4:R$163)=0,"",IF(T34="",IF(R34="",IF(Q34="",IF(P34="",999,P34),MAX(P34:Q34)),LARGE(P34:R34,2)),998)))</f>
        <v/>
      </c>
      <c r="T34" s="19"/>
      <c r="U34" s="20"/>
      <c r="W34" s="91" t="str">
        <f>IF(X34="","",INDEX(Výpočty!$AJ$4:$AJ$600,MATCH('stovky startovka'!X34:X35,Výpočty!$AK$4:$AK$600,0),1))</f>
        <v/>
      </c>
      <c r="X34" s="199"/>
      <c r="Y34" s="210" t="str">
        <f>IF(X34="","",INDEX(Výpočty!$AL$4:$AL$600,MATCH('stovky startovka'!X34,Výpočty!$AK$4:$AK$600,0),1))</f>
        <v/>
      </c>
      <c r="Z34" s="23">
        <f t="shared" si="2"/>
        <v>1</v>
      </c>
      <c r="AA34" s="19"/>
      <c r="AB34" s="19"/>
      <c r="AC34" s="19"/>
      <c r="AD34" s="19" t="str">
        <f>IF(X34="","",IF(SUM(AA$4:AC$163)=0,"",IF(AE34="",IF(AC34="",IF(AB34="",IF(AA34="",999,AA34),MAX(AA34:AB34)),LARGE(AA34:AC34,2)),998)))</f>
        <v/>
      </c>
      <c r="AE34" s="19"/>
      <c r="AF34" s="20"/>
      <c r="AH34" s="91" t="str">
        <f>IF(AI34="","",INDEX(Výpočty!$AJ$4:$AJ$600,MATCH('stovky startovka'!AI34:AI35,Výpočty!$AK$4:$AK$600,0),1))</f>
        <v/>
      </c>
      <c r="AI34" s="179"/>
      <c r="AJ34" s="205" t="str">
        <f>IF(AI34="","",INDEX(Výpočty!$AL$4:$AL$600,MATCH('stovky startovka'!AI34,Výpočty!$AK$4:$AK$600,0),1))</f>
        <v/>
      </c>
      <c r="AK34" s="23">
        <f t="shared" si="3"/>
        <v>1</v>
      </c>
      <c r="AL34" s="19"/>
      <c r="AM34" s="19"/>
      <c r="AN34" s="19"/>
      <c r="AO34" s="19" t="str">
        <f>IF(AI34="","",IF(SUM(AL$4:AN$163)=0,"",IF(AP34="",IF(AN34="",IF(AM34="",IF(AL34="",999,AL34),MAX(AL34:AM34)),LARGE(AL34:AN34,2)),998)))</f>
        <v/>
      </c>
      <c r="AP34" s="19"/>
      <c r="AQ34" s="20"/>
      <c r="AT34">
        <f>'stovky družstva'!B67</f>
        <v>0</v>
      </c>
      <c r="AU34" s="17" t="s">
        <v>47</v>
      </c>
      <c r="AV34" s="17">
        <f>AV32+1</f>
        <v>5</v>
      </c>
      <c r="AW34" s="124">
        <f>IF('stovky družstva'!D68="",0,IF(OR(ISNUMBER(MATCH('stovky družstva'!D68,$B$4:$B537,0)),ISNUMBER(MATCH('stovky družstva'!D68,$M$4:$M537,0)),ISNUMBER(MATCH('stovky družstva'!D68,$X$4:$X537,0)),ISNUMBER(MATCH('stovky družstva'!D68,$AI$4:$AI537,0))),"",'stovky družstva'!D68))</f>
        <v>0</v>
      </c>
      <c r="AX34" s="124">
        <f>IF('stovky družstva'!E68="",0,IF(OR(ISNUMBER(MATCH('stovky družstva'!E68,$B$4:$B537,0)),ISNUMBER(MATCH('stovky družstva'!E68,$M$4:$M537,0)),ISNUMBER(MATCH('stovky družstva'!E68,$X$4:$X537,0)),ISNUMBER(MATCH('stovky družstva'!E68,$AI$4:$AI537,0))),"",'stovky družstva'!E68))</f>
        <v>0</v>
      </c>
      <c r="AY34" s="124">
        <f>IF('stovky družstva'!F68="",0,IF(OR(ISNUMBER(MATCH('stovky družstva'!F68,$B$4:$B537,0)),ISNUMBER(MATCH('stovky družstva'!F68,$M$4:$M537,0)),ISNUMBER(MATCH('stovky družstva'!F68,$X$4:$X537,0)),ISNUMBER(MATCH('stovky družstva'!F68,$AI$4:$AI537,0))),"",'stovky družstva'!F68))</f>
        <v>0</v>
      </c>
      <c r="AZ34" s="124">
        <f>IF('stovky družstva'!G68="",0,IF(OR(ISNUMBER(MATCH('stovky družstva'!G68,$B$4:$B537,0)),ISNUMBER(MATCH('stovky družstva'!G68,$M$4:$M537,0)),ISNUMBER(MATCH('stovky družstva'!G68,$X$4:$X537,0)),ISNUMBER(MATCH('stovky družstva'!G68,$AI$4:$AI537,0))),"",'stovky družstva'!G68))</f>
        <v>0</v>
      </c>
      <c r="BA34" s="124">
        <f>IF('stovky družstva'!H68="",0,IF(OR(ISNUMBER(MATCH('stovky družstva'!H68,$B$4:$B537,0)),ISNUMBER(MATCH('stovky družstva'!H68,$M$4:$M537,0)),ISNUMBER(MATCH('stovky družstva'!H68,$X$4:$X537,0)),ISNUMBER(MATCH('stovky družstva'!H68,$AI$4:$AI537,0))),"",'stovky družstva'!H68))</f>
        <v>0</v>
      </c>
      <c r="BB34" s="124">
        <f>IF('stovky družstva'!I68="",0,IF(OR(ISNUMBER(MATCH('stovky družstva'!I68,$B$4:$B537,0)),ISNUMBER(MATCH('stovky družstva'!I68,$M$4:$M537,0)),ISNUMBER(MATCH('stovky družstva'!I68,$X$4:$X537,0)),ISNUMBER(MATCH('stovky družstva'!I68,$AI$4:$AI537,0))),"",'stovky družstva'!I68))</f>
        <v>0</v>
      </c>
      <c r="BC34" s="124">
        <f>IF('stovky družstva'!J68="",0,IF(OR(ISNUMBER(MATCH('stovky družstva'!J68,$B$4:$B537,0)),ISNUMBER(MATCH('stovky družstva'!J68,$M$4:$M537,0)),ISNUMBER(MATCH('stovky družstva'!J68,$X$4:$X537,0)),ISNUMBER(MATCH('stovky družstva'!J68,$AI$4:$AI537,0))),"",'stovky družstva'!J68))</f>
        <v>0</v>
      </c>
    </row>
    <row r="35" spans="1:55" ht="21" customHeight="1" thickBot="1">
      <c r="A35" s="72"/>
      <c r="B35" s="176"/>
      <c r="C35" s="183"/>
      <c r="D35" s="24">
        <f t="shared" si="0"/>
        <v>2</v>
      </c>
      <c r="E35" s="50"/>
      <c r="F35" s="6"/>
      <c r="G35" s="6"/>
      <c r="H35" s="29" t="str">
        <f>IF(B34="","",IF(SUM(E$4:G$163)=0,"",IF(I35="",IF(G35="",IF(F35="",IF(E35="",999,E35),MAX(E35:F35)),LARGE(E35:G35,2)),998)))</f>
        <v/>
      </c>
      <c r="I35" s="6"/>
      <c r="J35" s="21"/>
      <c r="K35" s="124"/>
      <c r="L35" s="92"/>
      <c r="M35" s="176"/>
      <c r="N35" s="204"/>
      <c r="O35" s="24">
        <f t="shared" si="1"/>
        <v>2</v>
      </c>
      <c r="P35" s="6"/>
      <c r="Q35" s="6"/>
      <c r="R35" s="6"/>
      <c r="S35" s="29" t="str">
        <f>IF(M34="","",IF(SUM(P$4:R$163)=0,"",IF(T35="",IF(R35="",IF(Q35="",IF(P35="",999,P35),MAX(P35:Q35)),LARGE(P35:R35,2)),998)))</f>
        <v/>
      </c>
      <c r="T35" s="6"/>
      <c r="U35" s="21"/>
      <c r="W35" s="92"/>
      <c r="X35" s="179"/>
      <c r="Y35" s="211"/>
      <c r="Z35" s="24">
        <f t="shared" si="2"/>
        <v>2</v>
      </c>
      <c r="AA35" s="6"/>
      <c r="AB35" s="6"/>
      <c r="AC35" s="6"/>
      <c r="AD35" s="29" t="str">
        <f>IF(X34="","",IF(SUM(AA$4:AC$163)=0,"",IF(AE35="",IF(AC35="",IF(AB35="",IF(AA35="",999,AA35),MAX(AA35:AB35)),LARGE(AA35:AC35,2)),998)))</f>
        <v/>
      </c>
      <c r="AE35" s="6"/>
      <c r="AF35" s="21"/>
      <c r="AH35" s="92"/>
      <c r="AI35" s="179"/>
      <c r="AJ35" s="204"/>
      <c r="AK35" s="24">
        <f t="shared" si="3"/>
        <v>2</v>
      </c>
      <c r="AL35" s="6"/>
      <c r="AM35" s="6"/>
      <c r="AN35" s="6"/>
      <c r="AO35" s="29" t="str">
        <f>IF(AI34="","",IF(SUM(AL$4:AN$163)=0,"",IF(AP35="",IF(AN35="",IF(AM35="",IF(AL35="",999,AL35),MAX(AL35:AM35)),LARGE(AL35:AN35,2)),998)))</f>
        <v/>
      </c>
      <c r="AP35" s="6"/>
      <c r="AQ35" s="21"/>
      <c r="AU35" s="17"/>
      <c r="AV35" s="17"/>
      <c r="AW35" s="124"/>
      <c r="AX35" s="124"/>
      <c r="AY35" s="124"/>
      <c r="AZ35" s="124"/>
      <c r="BA35" s="124"/>
      <c r="BB35" s="124"/>
      <c r="BC35" s="124"/>
    </row>
    <row r="36" spans="1:55" ht="21" customHeight="1">
      <c r="A36" s="72" t="str">
        <f>IF(B36="","",INDEX(Výpočty!$AJ$4:$AJ$600,MATCH('stovky startovka'!B36:B37,Výpočty!$AK$4:$AK$600,0),1))</f>
        <v/>
      </c>
      <c r="B36" s="195"/>
      <c r="C36" s="182" t="str">
        <f>IF(B36="","",INDEX(Výpočty!$AL$4:$AL$600,MATCH('stovky startovka'!B36,Výpočty!$AK$4:$AK$600,0),1))</f>
        <v/>
      </c>
      <c r="D36" s="24">
        <f t="shared" si="0"/>
        <v>1</v>
      </c>
      <c r="E36" s="50"/>
      <c r="F36" s="6"/>
      <c r="G36" s="6"/>
      <c r="H36" s="6" t="str">
        <f>IF(B36="","",IF(SUM(E$4:G$163)=0,"",IF(I36="",IF(G36="",IF(F36="",IF(E36="",999,E36),MAX(E36:F36)),LARGE(E36:G36,2)),998)))</f>
        <v/>
      </c>
      <c r="I36" s="6"/>
      <c r="J36" s="21"/>
      <c r="K36" s="124"/>
      <c r="L36" s="92" t="str">
        <f>IF(M36="","",INDEX(Výpočty!$AJ$4:$AJ$600,MATCH('stovky startovka'!M36:M37,Výpočty!$AK$4:$AK$600,0),1))</f>
        <v/>
      </c>
      <c r="M36" s="195"/>
      <c r="N36" s="190" t="str">
        <f>IF(M36="","",INDEX(Výpočty!$AL$4:$AL$600,MATCH('stovky startovka'!M36,Výpočty!$AK$4:$AK$600,0),1))</f>
        <v/>
      </c>
      <c r="O36" s="24">
        <f t="shared" si="1"/>
        <v>1</v>
      </c>
      <c r="P36" s="6"/>
      <c r="Q36" s="6"/>
      <c r="R36" s="6"/>
      <c r="S36" s="6" t="str">
        <f>IF(M36="","",IF(SUM(P$4:R$163)=0,"",IF(T36="",IF(R36="",IF(Q36="",IF(P36="",999,P36),MAX(P36:Q36)),LARGE(P36:R36,2)),998)))</f>
        <v/>
      </c>
      <c r="T36" s="6"/>
      <c r="U36" s="21"/>
      <c r="W36" s="92" t="str">
        <f>IF(X36="","",INDEX(Výpočty!$AJ$4:$AJ$600,MATCH('stovky startovka'!X36:X37,Výpočty!$AK$4:$AK$600,0),1))</f>
        <v/>
      </c>
      <c r="X36" s="179"/>
      <c r="Y36" s="212" t="str">
        <f>IF(X36="","",INDEX(Výpočty!$AL$4:$AL$600,MATCH('stovky startovka'!X36,Výpočty!$AK$4:$AK$600,0),1))</f>
        <v/>
      </c>
      <c r="Z36" s="24">
        <f t="shared" si="2"/>
        <v>1</v>
      </c>
      <c r="AA36" s="6"/>
      <c r="AB36" s="6"/>
      <c r="AC36" s="6"/>
      <c r="AD36" s="6" t="str">
        <f>IF(X36="","",IF(SUM(AA$4:AC$163)=0,"",IF(AE36="",IF(AC36="",IF(AB36="",IF(AA36="",999,AA36),MAX(AA36:AB36)),LARGE(AA36:AC36,2)),998)))</f>
        <v/>
      </c>
      <c r="AE36" s="6"/>
      <c r="AF36" s="21"/>
      <c r="AH36" s="92" t="str">
        <f>IF(AI36="","",INDEX(Výpočty!$AJ$4:$AJ$600,MATCH('stovky startovka'!AI36:AI37,Výpočty!$AK$4:$AK$600,0),1))</f>
        <v/>
      </c>
      <c r="AI36" s="199"/>
      <c r="AJ36" s="190" t="str">
        <f>IF(AI36="","",INDEX(Výpočty!$AL$4:$AL$600,MATCH('stovky startovka'!AI36,Výpočty!$AK$4:$AK$600,0),1))</f>
        <v/>
      </c>
      <c r="AK36" s="24">
        <f t="shared" si="3"/>
        <v>1</v>
      </c>
      <c r="AL36" s="6"/>
      <c r="AM36" s="6"/>
      <c r="AN36" s="6"/>
      <c r="AO36" s="6" t="str">
        <f>IF(AI36="","",IF(SUM(AL$4:AN$163)=0,"",IF(AP36="",IF(AN36="",IF(AM36="",IF(AL36="",999,AL36),MAX(AL36:AM36)),LARGE(AL36:AN36,2)),998)))</f>
        <v/>
      </c>
      <c r="AP36" s="6"/>
      <c r="AQ36" s="21"/>
      <c r="AT36">
        <f>'stovky družstva'!B71</f>
        <v>0</v>
      </c>
      <c r="AU36" s="17" t="s">
        <v>47</v>
      </c>
      <c r="AV36" s="17">
        <f>AV34+1</f>
        <v>6</v>
      </c>
      <c r="AW36" s="124">
        <f>IF('stovky družstva'!D72="",0,IF(OR(ISNUMBER(MATCH('stovky družstva'!D72,$B$4:$B541,0)),ISNUMBER(MATCH('stovky družstva'!D72,$M$4:$M541,0)),ISNUMBER(MATCH('stovky družstva'!D72,$X$4:$X541,0)),ISNUMBER(MATCH('stovky družstva'!D72,$AI$4:$AI541,0))),"",'stovky družstva'!D72))</f>
        <v>0</v>
      </c>
      <c r="AX36" s="124">
        <f>IF('stovky družstva'!E72="",0,IF(OR(ISNUMBER(MATCH('stovky družstva'!E72,$B$4:$B541,0)),ISNUMBER(MATCH('stovky družstva'!E72,$M$4:$M541,0)),ISNUMBER(MATCH('stovky družstva'!E72,$X$4:$X541,0)),ISNUMBER(MATCH('stovky družstva'!E72,$AI$4:$AI541,0))),"",'stovky družstva'!E72))</f>
        <v>0</v>
      </c>
      <c r="AY36" s="124">
        <f>IF('stovky družstva'!F72="",0,IF(OR(ISNUMBER(MATCH('stovky družstva'!F72,$B$4:$B541,0)),ISNUMBER(MATCH('stovky družstva'!F72,$M$4:$M541,0)),ISNUMBER(MATCH('stovky družstva'!F72,$X$4:$X541,0)),ISNUMBER(MATCH('stovky družstva'!F72,$AI$4:$AI541,0))),"",'stovky družstva'!F72))</f>
        <v>0</v>
      </c>
      <c r="AZ36" s="124">
        <f>IF('stovky družstva'!G72="",0,IF(OR(ISNUMBER(MATCH('stovky družstva'!G72,$B$4:$B541,0)),ISNUMBER(MATCH('stovky družstva'!G72,$M$4:$M541,0)),ISNUMBER(MATCH('stovky družstva'!G72,$X$4:$X541,0)),ISNUMBER(MATCH('stovky družstva'!G72,$AI$4:$AI541,0))),"",'stovky družstva'!G72))</f>
        <v>0</v>
      </c>
      <c r="BA36" s="124">
        <f>IF('stovky družstva'!H72="",0,IF(OR(ISNUMBER(MATCH('stovky družstva'!H72,$B$4:$B541,0)),ISNUMBER(MATCH('stovky družstva'!H72,$M$4:$M541,0)),ISNUMBER(MATCH('stovky družstva'!H72,$X$4:$X541,0)),ISNUMBER(MATCH('stovky družstva'!H72,$AI$4:$AI541,0))),"",'stovky družstva'!H72))</f>
        <v>0</v>
      </c>
      <c r="BB36" s="124">
        <f>IF('stovky družstva'!I72="",0,IF(OR(ISNUMBER(MATCH('stovky družstva'!I72,$B$4:$B541,0)),ISNUMBER(MATCH('stovky družstva'!I72,$M$4:$M541,0)),ISNUMBER(MATCH('stovky družstva'!I72,$X$4:$X541,0)),ISNUMBER(MATCH('stovky družstva'!I72,$AI$4:$AI541,0))),"",'stovky družstva'!I72))</f>
        <v>0</v>
      </c>
      <c r="BC36" s="124">
        <f>IF('stovky družstva'!J72="",0,IF(OR(ISNUMBER(MATCH('stovky družstva'!J72,$B$4:$B541,0)),ISNUMBER(MATCH('stovky družstva'!J72,$M$4:$M541,0)),ISNUMBER(MATCH('stovky družstva'!J72,$X$4:$X541,0)),ISNUMBER(MATCH('stovky družstva'!J72,$AI$4:$AI541,0))),"",'stovky družstva'!J72))</f>
        <v>0</v>
      </c>
    </row>
    <row r="37" spans="1:55" ht="21" customHeight="1">
      <c r="A37" s="72"/>
      <c r="B37" s="176"/>
      <c r="C37" s="183"/>
      <c r="D37" s="24">
        <f t="shared" si="0"/>
        <v>2</v>
      </c>
      <c r="E37" s="50"/>
      <c r="F37" s="6"/>
      <c r="G37" s="6"/>
      <c r="H37" s="6" t="str">
        <f>IF(B36="","",IF(SUM(E$4:G$163)=0,"",IF(I37="",IF(G37="",IF(F37="",IF(E37="",999,E37),MAX(E37:F37)),LARGE(E37:G37,2)),998)))</f>
        <v/>
      </c>
      <c r="I37" s="6"/>
      <c r="J37" s="21"/>
      <c r="K37" s="124"/>
      <c r="L37" s="92"/>
      <c r="M37" s="176"/>
      <c r="N37" s="204"/>
      <c r="O37" s="24">
        <f t="shared" si="1"/>
        <v>2</v>
      </c>
      <c r="P37" s="6"/>
      <c r="Q37" s="6"/>
      <c r="R37" s="6"/>
      <c r="S37" s="6" t="str">
        <f>IF(M36="","",IF(SUM(P$4:R$163)=0,"",IF(T37="",IF(R37="",IF(Q37="",IF(P37="",999,P37),MAX(P37:Q37)),LARGE(P37:R37,2)),998)))</f>
        <v/>
      </c>
      <c r="T37" s="6"/>
      <c r="U37" s="21"/>
      <c r="W37" s="92"/>
      <c r="X37" s="179"/>
      <c r="Y37" s="211"/>
      <c r="Z37" s="24">
        <f t="shared" si="2"/>
        <v>2</v>
      </c>
      <c r="AA37" s="6"/>
      <c r="AB37" s="6"/>
      <c r="AC37" s="6"/>
      <c r="AD37" s="6" t="str">
        <f>IF(X36="","",IF(SUM(AA$4:AC$163)=0,"",IF(AE37="",IF(AC37="",IF(AB37="",IF(AA37="",999,AA37),MAX(AA37:AB37)),LARGE(AA37:AC37,2)),998)))</f>
        <v/>
      </c>
      <c r="AE37" s="6"/>
      <c r="AF37" s="21"/>
      <c r="AH37" s="92"/>
      <c r="AI37" s="179"/>
      <c r="AJ37" s="204"/>
      <c r="AK37" s="24">
        <f t="shared" si="3"/>
        <v>2</v>
      </c>
      <c r="AL37" s="6"/>
      <c r="AM37" s="6"/>
      <c r="AN37" s="6"/>
      <c r="AO37" s="6" t="str">
        <f>IF(AI36="","",IF(SUM(AL$4:AN$163)=0,"",IF(AP37="",IF(AN37="",IF(AM37="",IF(AL37="",999,AL37),MAX(AL37:AM37)),LARGE(AL37:AN37,2)),998)))</f>
        <v/>
      </c>
      <c r="AP37" s="6"/>
      <c r="AQ37" s="21"/>
      <c r="AU37" s="17"/>
      <c r="AV37" s="17"/>
      <c r="AW37" s="124"/>
      <c r="AX37" s="124"/>
      <c r="AY37" s="124"/>
      <c r="AZ37" s="124"/>
      <c r="BA37" s="124"/>
      <c r="BB37" s="124"/>
      <c r="BC37" s="124"/>
    </row>
    <row r="38" spans="1:55" ht="21" customHeight="1">
      <c r="A38" s="72" t="str">
        <f>IF(B38="","",INDEX(Výpočty!$AJ$4:$AJ$600,MATCH('stovky startovka'!B38:B39,Výpočty!$AK$4:$AK$600,0),1))</f>
        <v/>
      </c>
      <c r="B38" s="195"/>
      <c r="C38" s="182" t="str">
        <f>IF(B38="","",INDEX(Výpočty!$AL$4:$AL$600,MATCH('stovky startovka'!B38,Výpočty!$AK$4:$AK$600,0),1))</f>
        <v/>
      </c>
      <c r="D38" s="24">
        <f t="shared" si="0"/>
        <v>1</v>
      </c>
      <c r="E38" s="50"/>
      <c r="F38" s="6"/>
      <c r="G38" s="6"/>
      <c r="H38" s="6" t="str">
        <f>IF(B38="","",IF(SUM(E$4:G$163)=0,"",IF(I38="",IF(G38="",IF(F38="",IF(E38="",999,E38),MAX(E38:F38)),LARGE(E38:G38,2)),998)))</f>
        <v/>
      </c>
      <c r="I38" s="6"/>
      <c r="J38" s="21"/>
      <c r="K38" s="124"/>
      <c r="L38" s="92" t="str">
        <f>IF(M38="","",INDEX(Výpočty!$AJ$4:$AJ$600,MATCH('stovky startovka'!M38:M39,Výpočty!$AK$4:$AK$600,0),1))</f>
        <v/>
      </c>
      <c r="M38" s="179"/>
      <c r="N38" s="190" t="str">
        <f>IF(M38="","",INDEX(Výpočty!$AL$4:$AL$600,MATCH('stovky startovka'!M38,Výpočty!$AK$4:$AK$600,0),1))</f>
        <v/>
      </c>
      <c r="O38" s="24">
        <f t="shared" si="1"/>
        <v>1</v>
      </c>
      <c r="P38" s="6"/>
      <c r="Q38" s="6"/>
      <c r="R38" s="6"/>
      <c r="S38" s="6" t="str">
        <f>IF(M38="","",IF(SUM(P$4:R$163)=0,"",IF(T38="",IF(R38="",IF(Q38="",IF(P38="",999,P38),MAX(P38:Q38)),LARGE(P38:R38,2)),998)))</f>
        <v/>
      </c>
      <c r="T38" s="6"/>
      <c r="U38" s="21"/>
      <c r="W38" s="92" t="str">
        <f>IF(X38="","",INDEX(Výpočty!$AJ$4:$AJ$600,MATCH('stovky startovka'!X38:X39,Výpočty!$AK$4:$AK$600,0),1))</f>
        <v/>
      </c>
      <c r="X38" s="179"/>
      <c r="Y38" s="190" t="str">
        <f>IF(X38="","",INDEX(Výpočty!$AL$4:$AL$600,MATCH('stovky startovka'!X38,Výpočty!$AK$4:$AK$600,0),1))</f>
        <v/>
      </c>
      <c r="Z38" s="24">
        <f t="shared" si="2"/>
        <v>1</v>
      </c>
      <c r="AA38" s="6"/>
      <c r="AB38" s="6"/>
      <c r="AC38" s="6"/>
      <c r="AD38" s="6" t="str">
        <f>IF(X38="","",IF(SUM(AA$4:AC$163)=0,"",IF(AE38="",IF(AC38="",IF(AB38="",IF(AA38="",999,AA38),MAX(AA38:AB38)),LARGE(AA38:AC38,2)),998)))</f>
        <v/>
      </c>
      <c r="AE38" s="6"/>
      <c r="AF38" s="21"/>
      <c r="AH38" s="92" t="str">
        <f>IF(AI38="","",INDEX(Výpočty!$AJ$4:$AJ$600,MATCH('stovky startovka'!AI38:AI39,Výpočty!$AK$4:$AK$600,0),1))</f>
        <v/>
      </c>
      <c r="AI38" s="200"/>
      <c r="AJ38" s="190" t="str">
        <f>IF(AI38="","",INDEX(Výpočty!$AL$4:$AL$600,MATCH('stovky startovka'!AI38,Výpočty!$AK$4:$AK$600,0),1))</f>
        <v/>
      </c>
      <c r="AK38" s="24">
        <f t="shared" si="3"/>
        <v>1</v>
      </c>
      <c r="AL38" s="6"/>
      <c r="AM38" s="6"/>
      <c r="AN38" s="6"/>
      <c r="AO38" s="6" t="str">
        <f>IF(AI38="","",IF(SUM(AL$4:AN$163)=0,"",IF(AP38="",IF(AN38="",IF(AM38="",IF(AL38="",999,AL38),MAX(AL38:AM38)),LARGE(AL38:AN38,2)),998)))</f>
        <v/>
      </c>
      <c r="AP38" s="6"/>
      <c r="AQ38" s="21"/>
      <c r="AT38">
        <f>'stovky družstva'!B75</f>
        <v>0</v>
      </c>
      <c r="AU38" s="17" t="s">
        <v>47</v>
      </c>
      <c r="AV38" s="17">
        <f>AV36+1</f>
        <v>7</v>
      </c>
      <c r="AW38" s="124">
        <f>IF('stovky družstva'!D76="",0,IF(OR(ISNUMBER(MATCH('stovky družstva'!D76,$B$4:$B545,0)),ISNUMBER(MATCH('stovky družstva'!D76,$M$4:$M545,0)),ISNUMBER(MATCH('stovky družstva'!D76,$X$4:$X545,0)),ISNUMBER(MATCH('stovky družstva'!D76,$AI$4:$AI545,0))),"",'stovky družstva'!D76))</f>
        <v>0</v>
      </c>
      <c r="AX38" s="124">
        <f>IF('stovky družstva'!E76="",0,IF(OR(ISNUMBER(MATCH('stovky družstva'!E76,$B$4:$B545,0)),ISNUMBER(MATCH('stovky družstva'!E76,$M$4:$M545,0)),ISNUMBER(MATCH('stovky družstva'!E76,$X$4:$X545,0)),ISNUMBER(MATCH('stovky družstva'!E76,$AI$4:$AI545,0))),"",'stovky družstva'!E76))</f>
        <v>0</v>
      </c>
      <c r="AY38" s="124">
        <f>IF('stovky družstva'!F76="",0,IF(OR(ISNUMBER(MATCH('stovky družstva'!F76,$B$4:$B545,0)),ISNUMBER(MATCH('stovky družstva'!F76,$M$4:$M545,0)),ISNUMBER(MATCH('stovky družstva'!F76,$X$4:$X545,0)),ISNUMBER(MATCH('stovky družstva'!F76,$AI$4:$AI545,0))),"",'stovky družstva'!F76))</f>
        <v>0</v>
      </c>
      <c r="AZ38" s="124">
        <f>IF('stovky družstva'!G76="",0,IF(OR(ISNUMBER(MATCH('stovky družstva'!G76,$B$4:$B545,0)),ISNUMBER(MATCH('stovky družstva'!G76,$M$4:$M545,0)),ISNUMBER(MATCH('stovky družstva'!G76,$X$4:$X545,0)),ISNUMBER(MATCH('stovky družstva'!G76,$AI$4:$AI545,0))),"",'stovky družstva'!G76))</f>
        <v>0</v>
      </c>
      <c r="BA38" s="124">
        <f>IF('stovky družstva'!H76="",0,IF(OR(ISNUMBER(MATCH('stovky družstva'!H76,$B$4:$B545,0)),ISNUMBER(MATCH('stovky družstva'!H76,$M$4:$M545,0)),ISNUMBER(MATCH('stovky družstva'!H76,$X$4:$X545,0)),ISNUMBER(MATCH('stovky družstva'!H76,$AI$4:$AI545,0))),"",'stovky družstva'!H76))</f>
        <v>0</v>
      </c>
      <c r="BB38" s="124">
        <f>IF('stovky družstva'!I76="",0,IF(OR(ISNUMBER(MATCH('stovky družstva'!I76,$B$4:$B545,0)),ISNUMBER(MATCH('stovky družstva'!I76,$M$4:$M545,0)),ISNUMBER(MATCH('stovky družstva'!I76,$X$4:$X545,0)),ISNUMBER(MATCH('stovky družstva'!I76,$AI$4:$AI545,0))),"",'stovky družstva'!I76))</f>
        <v>0</v>
      </c>
      <c r="BC38" s="124">
        <f>IF('stovky družstva'!J76="",0,IF(OR(ISNUMBER(MATCH('stovky družstva'!J76,$B$4:$B545,0)),ISNUMBER(MATCH('stovky družstva'!J76,$M$4:$M545,0)),ISNUMBER(MATCH('stovky družstva'!J76,$X$4:$X545,0)),ISNUMBER(MATCH('stovky družstva'!J76,$AI$4:$AI545,0))),"",'stovky družstva'!J76))</f>
        <v>0</v>
      </c>
    </row>
    <row r="39" spans="1:55" ht="21" customHeight="1">
      <c r="A39" s="72"/>
      <c r="B39" s="176"/>
      <c r="C39" s="183"/>
      <c r="D39" s="24">
        <f t="shared" si="0"/>
        <v>2</v>
      </c>
      <c r="E39" s="50"/>
      <c r="F39" s="6"/>
      <c r="G39" s="6"/>
      <c r="H39" s="6" t="str">
        <f>IF(B38="","",IF(SUM(E$4:G$163)=0,"",IF(I39="",IF(G39="",IF(F39="",IF(E39="",999,E39),MAX(E39:F39)),LARGE(E39:G39,2)),998)))</f>
        <v/>
      </c>
      <c r="I39" s="6"/>
      <c r="J39" s="21"/>
      <c r="K39" s="124"/>
      <c r="L39" s="92"/>
      <c r="M39" s="179"/>
      <c r="N39" s="204"/>
      <c r="O39" s="24">
        <f t="shared" si="1"/>
        <v>2</v>
      </c>
      <c r="P39" s="6"/>
      <c r="Q39" s="6"/>
      <c r="R39" s="6"/>
      <c r="S39" s="6" t="str">
        <f>IF(M38="","",IF(SUM(P$4:R$163)=0,"",IF(T39="",IF(R39="",IF(Q39="",IF(P39="",999,P39),MAX(P39:Q39)),LARGE(P39:R39,2)),998)))</f>
        <v/>
      </c>
      <c r="T39" s="6"/>
      <c r="U39" s="21"/>
      <c r="W39" s="92"/>
      <c r="X39" s="179"/>
      <c r="Y39" s="204"/>
      <c r="Z39" s="24">
        <f t="shared" si="2"/>
        <v>2</v>
      </c>
      <c r="AA39" s="6"/>
      <c r="AB39" s="6"/>
      <c r="AC39" s="6"/>
      <c r="AD39" s="6" t="str">
        <f>IF(X38="","",IF(SUM(AA$4:AC$163)=0,"",IF(AE39="",IF(AC39="",IF(AB39="",IF(AA39="",999,AA39),MAX(AA39:AB39)),LARGE(AA39:AC39,2)),998)))</f>
        <v/>
      </c>
      <c r="AE39" s="6"/>
      <c r="AF39" s="21"/>
      <c r="AH39" s="92"/>
      <c r="AI39" s="200"/>
      <c r="AJ39" s="204"/>
      <c r="AK39" s="24">
        <f t="shared" si="3"/>
        <v>2</v>
      </c>
      <c r="AL39" s="6"/>
      <c r="AM39" s="6"/>
      <c r="AN39" s="6"/>
      <c r="AO39" s="6" t="str">
        <f>IF(AI38="","",IF(SUM(AL$4:AN$163)=0,"",IF(AP39="",IF(AN39="",IF(AM39="",IF(AL39="",999,AL39),MAX(AL39:AM39)),LARGE(AL39:AN39,2)),998)))</f>
        <v/>
      </c>
      <c r="AP39" s="6"/>
      <c r="AQ39" s="21"/>
      <c r="AU39" s="17"/>
      <c r="AV39" s="17"/>
      <c r="AW39" s="124"/>
      <c r="AX39" s="124"/>
      <c r="AY39" s="124"/>
      <c r="AZ39" s="124"/>
      <c r="BA39" s="124"/>
      <c r="BB39" s="124"/>
      <c r="BC39" s="124"/>
    </row>
    <row r="40" spans="1:55" ht="21" customHeight="1">
      <c r="A40" s="72" t="str">
        <f>IF(B40="","",INDEX(Výpočty!$AJ$4:$AJ$600,MATCH('stovky startovka'!B40:B41,Výpočty!$AK$4:$AK$600,0),1))</f>
        <v/>
      </c>
      <c r="B40" s="179"/>
      <c r="C40" s="182" t="str">
        <f>IF(B40="","",INDEX(Výpočty!$AL$4:$AL$600,MATCH('stovky startovka'!B40,Výpočty!$AK$4:$AK$600,0),1))</f>
        <v/>
      </c>
      <c r="D40" s="24">
        <f t="shared" si="0"/>
        <v>1</v>
      </c>
      <c r="E40" s="6"/>
      <c r="F40" s="6"/>
      <c r="G40" s="6"/>
      <c r="H40" s="6" t="str">
        <f>IF(B40="","",IF(SUM(E$4:G$163)=0,"",IF(I40="",IF(G40="",IF(F40="",IF(E40="",999,E40),MAX(E40:F40)),LARGE(E40:G40,2)),998)))</f>
        <v/>
      </c>
      <c r="I40" s="6"/>
      <c r="J40" s="21"/>
      <c r="K40" s="124"/>
      <c r="L40" s="92" t="str">
        <f>IF(M40="","",INDEX(Výpočty!$AJ$4:$AJ$600,MATCH('stovky startovka'!M40:M41,Výpočty!$AK$4:$AK$600,0),1))</f>
        <v/>
      </c>
      <c r="M40" s="195"/>
      <c r="N40" s="190" t="str">
        <f>IF(M40="","",INDEX(Výpočty!$AL$4:$AL$600,MATCH('stovky startovka'!M40,Výpočty!$AK$4:$AK$600,0),1))</f>
        <v/>
      </c>
      <c r="O40" s="24">
        <f t="shared" si="1"/>
        <v>1</v>
      </c>
      <c r="P40" s="6"/>
      <c r="Q40" s="6"/>
      <c r="R40" s="6"/>
      <c r="S40" s="6" t="str">
        <f>IF(M40="","",IF(SUM(P$4:R$163)=0,"",IF(T40="",IF(R40="",IF(Q40="",IF(P40="",999,P40),MAX(P40:Q40)),LARGE(P40:R40,2)),998)))</f>
        <v/>
      </c>
      <c r="T40" s="6"/>
      <c r="U40" s="21"/>
      <c r="W40" s="92" t="str">
        <f>IF(X40="","",INDEX(Výpočty!$AJ$4:$AJ$600,MATCH('stovky startovka'!X40:X41,Výpočty!$AK$4:$AK$600,0),1))</f>
        <v/>
      </c>
      <c r="X40" s="179"/>
      <c r="Y40" s="190" t="str">
        <f>IF(X40="","",INDEX(Výpočty!$AL$4:$AL$600,MATCH('stovky startovka'!X40,Výpočty!$AK$4:$AK$600,0),1))</f>
        <v/>
      </c>
      <c r="Z40" s="24">
        <f t="shared" si="2"/>
        <v>1</v>
      </c>
      <c r="AA40" s="6"/>
      <c r="AB40" s="6"/>
      <c r="AC40" s="6"/>
      <c r="AD40" s="6" t="str">
        <f>IF(X40="","",IF(SUM(AA$4:AC$163)=0,"",IF(AE40="",IF(AC40="",IF(AB40="",IF(AA40="",999,AA40),MAX(AA40:AB40)),LARGE(AA40:AC40,2)),998)))</f>
        <v/>
      </c>
      <c r="AE40" s="6"/>
      <c r="AF40" s="21"/>
      <c r="AH40" s="92" t="str">
        <f>IF(AI40="","",INDEX(Výpočty!$AJ$4:$AJ$600,MATCH('stovky startovka'!AI40:AI41,Výpočty!$AK$4:$AK$600,0),1))</f>
        <v/>
      </c>
      <c r="AI40" s="200"/>
      <c r="AJ40" s="190" t="str">
        <f>IF(AI40="","",INDEX(Výpočty!$AL$4:$AL$600,MATCH('stovky startovka'!AI40,Výpočty!$AK$4:$AK$600,0),1))</f>
        <v/>
      </c>
      <c r="AK40" s="24">
        <f t="shared" si="3"/>
        <v>1</v>
      </c>
      <c r="AL40" s="6"/>
      <c r="AM40" s="6"/>
      <c r="AN40" s="6"/>
      <c r="AO40" s="6" t="str">
        <f>IF(AI40="","",IF(SUM(AL$4:AN$163)=0,"",IF(AP40="",IF(AN40="",IF(AM40="",IF(AL40="",999,AL40),MAX(AL40:AM40)),LARGE(AL40:AN40,2)),998)))</f>
        <v/>
      </c>
      <c r="AP40" s="6"/>
      <c r="AQ40" s="21"/>
      <c r="AT40">
        <f>'stovky družstva'!B79</f>
        <v>0</v>
      </c>
      <c r="AU40" s="17" t="s">
        <v>47</v>
      </c>
      <c r="AV40" s="17">
        <f>AV38+1</f>
        <v>8</v>
      </c>
      <c r="AW40" s="124">
        <f>IF('stovky družstva'!D80="",0,IF(OR(ISNUMBER(MATCH('stovky družstva'!D80,$B$4:$B549,0)),ISNUMBER(MATCH('stovky družstva'!D80,$M$4:$M549,0)),ISNUMBER(MATCH('stovky družstva'!D80,$X$4:$X549,0)),ISNUMBER(MATCH('stovky družstva'!D80,$AI$4:$AI549,0))),"",'stovky družstva'!D80))</f>
        <v>0</v>
      </c>
      <c r="AX40" s="124">
        <f>IF('stovky družstva'!E80="",0,IF(OR(ISNUMBER(MATCH('stovky družstva'!E80,$B$4:$B549,0)),ISNUMBER(MATCH('stovky družstva'!E80,$M$4:$M549,0)),ISNUMBER(MATCH('stovky družstva'!E80,$X$4:$X549,0)),ISNUMBER(MATCH('stovky družstva'!E80,$AI$4:$AI549,0))),"",'stovky družstva'!E80))</f>
        <v>0</v>
      </c>
      <c r="AY40" s="124">
        <f>IF('stovky družstva'!F80="",0,IF(OR(ISNUMBER(MATCH('stovky družstva'!F80,$B$4:$B549,0)),ISNUMBER(MATCH('stovky družstva'!F80,$M$4:$M549,0)),ISNUMBER(MATCH('stovky družstva'!F80,$X$4:$X549,0)),ISNUMBER(MATCH('stovky družstva'!F80,$AI$4:$AI549,0))),"",'stovky družstva'!F80))</f>
        <v>0</v>
      </c>
      <c r="AZ40" s="124">
        <f>IF('stovky družstva'!G80="",0,IF(OR(ISNUMBER(MATCH('stovky družstva'!G80,$B$4:$B549,0)),ISNUMBER(MATCH('stovky družstva'!G80,$M$4:$M549,0)),ISNUMBER(MATCH('stovky družstva'!G80,$X$4:$X549,0)),ISNUMBER(MATCH('stovky družstva'!G80,$AI$4:$AI549,0))),"",'stovky družstva'!G80))</f>
        <v>0</v>
      </c>
      <c r="BA40" s="124">
        <f>IF('stovky družstva'!H80="",0,IF(OR(ISNUMBER(MATCH('stovky družstva'!H80,$B$4:$B549,0)),ISNUMBER(MATCH('stovky družstva'!H80,$M$4:$M549,0)),ISNUMBER(MATCH('stovky družstva'!H80,$X$4:$X549,0)),ISNUMBER(MATCH('stovky družstva'!H80,$AI$4:$AI549,0))),"",'stovky družstva'!H80))</f>
        <v>0</v>
      </c>
      <c r="BB40" s="124">
        <f>IF('stovky družstva'!I80="",0,IF(OR(ISNUMBER(MATCH('stovky družstva'!I80,$B$4:$B549,0)),ISNUMBER(MATCH('stovky družstva'!I80,$M$4:$M549,0)),ISNUMBER(MATCH('stovky družstva'!I80,$X$4:$X549,0)),ISNUMBER(MATCH('stovky družstva'!I80,$AI$4:$AI549,0))),"",'stovky družstva'!I80))</f>
        <v>0</v>
      </c>
      <c r="BC40" s="124">
        <f>IF('stovky družstva'!J80="",0,IF(OR(ISNUMBER(MATCH('stovky družstva'!J80,$B$4:$B549,0)),ISNUMBER(MATCH('stovky družstva'!J80,$M$4:$M549,0)),ISNUMBER(MATCH('stovky družstva'!J80,$X$4:$X549,0)),ISNUMBER(MATCH('stovky družstva'!J80,$AI$4:$AI549,0))),"",'stovky družstva'!J80))</f>
        <v>0</v>
      </c>
    </row>
    <row r="41" spans="1:55" ht="21" customHeight="1">
      <c r="A41" s="72"/>
      <c r="B41" s="179"/>
      <c r="C41" s="183"/>
      <c r="D41" s="24">
        <f t="shared" si="0"/>
        <v>2</v>
      </c>
      <c r="E41" s="6"/>
      <c r="F41" s="6"/>
      <c r="G41" s="6"/>
      <c r="H41" s="6" t="str">
        <f>IF(B40="","",IF(SUM(E$4:G$163)=0,"",IF(I41="",IF(G41="",IF(F41="",IF(E41="",999,E41),MAX(E41:F41)),LARGE(E41:G41,2)),998)))</f>
        <v/>
      </c>
      <c r="I41" s="6"/>
      <c r="J41" s="21"/>
      <c r="K41" s="124"/>
      <c r="L41" s="92"/>
      <c r="M41" s="176"/>
      <c r="N41" s="204"/>
      <c r="O41" s="24">
        <f t="shared" si="1"/>
        <v>2</v>
      </c>
      <c r="P41" s="6"/>
      <c r="Q41" s="6"/>
      <c r="R41" s="6"/>
      <c r="S41" s="6" t="str">
        <f>IF(M40="","",IF(SUM(P$4:R$163)=0,"",IF(T41="",IF(R41="",IF(Q41="",IF(P41="",999,P41),MAX(P41:Q41)),LARGE(P41:R41,2)),998)))</f>
        <v/>
      </c>
      <c r="T41" s="6"/>
      <c r="U41" s="21"/>
      <c r="W41" s="92"/>
      <c r="X41" s="179"/>
      <c r="Y41" s="204"/>
      <c r="Z41" s="24">
        <f t="shared" si="2"/>
        <v>2</v>
      </c>
      <c r="AA41" s="6"/>
      <c r="AB41" s="6"/>
      <c r="AC41" s="6"/>
      <c r="AD41" s="6" t="str">
        <f>IF(X40="","",IF(SUM(AA$4:AC$163)=0,"",IF(AE41="",IF(AC41="",IF(AB41="",IF(AA41="",999,AA41),MAX(AA41:AB41)),LARGE(AA41:AC41,2)),998)))</f>
        <v/>
      </c>
      <c r="AE41" s="6"/>
      <c r="AF41" s="21"/>
      <c r="AH41" s="92"/>
      <c r="AI41" s="200"/>
      <c r="AJ41" s="204"/>
      <c r="AK41" s="24">
        <f t="shared" si="3"/>
        <v>2</v>
      </c>
      <c r="AL41" s="6"/>
      <c r="AM41" s="6"/>
      <c r="AN41" s="6"/>
      <c r="AO41" s="6" t="str">
        <f>IF(AI40="","",IF(SUM(AL$4:AN$163)=0,"",IF(AP41="",IF(AN41="",IF(AM41="",IF(AL41="",999,AL41),MAX(AL41:AM41)),LARGE(AL41:AN41,2)),998)))</f>
        <v/>
      </c>
      <c r="AP41" s="6"/>
      <c r="AQ41" s="21"/>
      <c r="AU41" s="17"/>
      <c r="AV41" s="17"/>
      <c r="AW41" s="124"/>
      <c r="AX41" s="124"/>
      <c r="AY41" s="124"/>
      <c r="AZ41" s="124"/>
      <c r="BA41" s="124"/>
      <c r="BB41" s="124"/>
      <c r="BC41" s="124"/>
    </row>
    <row r="42" spans="1:55" ht="21" customHeight="1">
      <c r="A42" s="72" t="str">
        <f>IF(B42="","",INDEX(Výpočty!$AJ$4:$AJ$600,MATCH('stovky startovka'!B42:B43,Výpočty!$AK$4:$AK$600,0),1))</f>
        <v/>
      </c>
      <c r="B42" s="195"/>
      <c r="C42" s="182" t="str">
        <f>IF(B42="","",INDEX(Výpočty!$AL$4:$AL$600,MATCH('stovky startovka'!B42,Výpočty!$AK$4:$AK$600,0),1))</f>
        <v/>
      </c>
      <c r="D42" s="24">
        <f t="shared" si="0"/>
        <v>1</v>
      </c>
      <c r="E42" s="6"/>
      <c r="F42" s="6"/>
      <c r="G42" s="6"/>
      <c r="H42" s="11" t="str">
        <f>IF(B42="","",IF(SUM(E$4:G$163)=0,"",IF(I42="",IF(G42="",IF(F42="",IF(E42="",999,E42),MAX(E42:F42)),LARGE(E42:G42,2)),998)))</f>
        <v/>
      </c>
      <c r="I42" s="6"/>
      <c r="J42" s="21"/>
      <c r="K42" s="124"/>
      <c r="L42" s="92" t="str">
        <f>IF(M42="","",INDEX(Výpočty!$AJ$4:$AJ$600,MATCH('stovky startovka'!M42:M43,Výpočty!$AK$4:$AK$600,0),1))</f>
        <v/>
      </c>
      <c r="M42" s="200"/>
      <c r="N42" s="190" t="str">
        <f>IF(M42="","",INDEX(Výpočty!$AL$4:$AL$600,MATCH('stovky startovka'!M42,Výpočty!$AK$4:$AK$600,0),1))</f>
        <v/>
      </c>
      <c r="O42" s="24">
        <f t="shared" si="1"/>
        <v>1</v>
      </c>
      <c r="P42" s="6"/>
      <c r="Q42" s="6"/>
      <c r="R42" s="6"/>
      <c r="S42" s="11" t="str">
        <f>IF(M42="","",IF(SUM(P$4:R$163)=0,"",IF(T42="",IF(R42="",IF(Q42="",IF(P42="",999,P42),MAX(P42:Q42)),LARGE(P42:R42,2)),998)))</f>
        <v/>
      </c>
      <c r="T42" s="6"/>
      <c r="U42" s="21"/>
      <c r="W42" s="92" t="str">
        <f>IF(X42="","",INDEX(Výpočty!$AJ$4:$AJ$600,MATCH('stovky startovka'!X42:X43,Výpočty!$AK$4:$AK$600,0),1))</f>
        <v/>
      </c>
      <c r="X42" s="179"/>
      <c r="Y42" s="190" t="str">
        <f>IF(X42="","",INDEX(Výpočty!$AL$4:$AL$600,MATCH('stovky startovka'!X42,Výpočty!$AK$4:$AK$600,0),1))</f>
        <v/>
      </c>
      <c r="Z42" s="24">
        <f t="shared" si="2"/>
        <v>1</v>
      </c>
      <c r="AA42" s="6"/>
      <c r="AB42" s="6"/>
      <c r="AC42" s="6"/>
      <c r="AD42" s="11" t="str">
        <f>IF(X42="","",IF(SUM(AA$4:AC$163)=0,"",IF(AE42="",IF(AC42="",IF(AB42="",IF(AA42="",999,AA42),MAX(AA42:AB42)),LARGE(AA42:AC42,2)),998)))</f>
        <v/>
      </c>
      <c r="AE42" s="6"/>
      <c r="AF42" s="21"/>
      <c r="AH42" s="92" t="str">
        <f>IF(AI42="","",INDEX(Výpočty!$AJ$4:$AJ$600,MATCH('stovky startovka'!AI42:AI43,Výpočty!$AK$4:$AK$600,0),1))</f>
        <v/>
      </c>
      <c r="AI42" s="200"/>
      <c r="AJ42" s="190" t="str">
        <f>IF(AI42="","",INDEX(Výpočty!$AL$4:$AL$600,MATCH('stovky startovka'!AI42,Výpočty!$AK$4:$AK$600,0),1))</f>
        <v/>
      </c>
      <c r="AK42" s="24">
        <f t="shared" si="3"/>
        <v>1</v>
      </c>
      <c r="AL42" s="6"/>
      <c r="AM42" s="6"/>
      <c r="AN42" s="6"/>
      <c r="AO42" s="11" t="str">
        <f>IF(AI42="","",IF(SUM(AL$4:AN$163)=0,"",IF(AP42="",IF(AN42="",IF(AM42="",IF(AL42="",999,AL42),MAX(AL42:AM42)),LARGE(AL42:AN42,2)),998)))</f>
        <v/>
      </c>
      <c r="AP42" s="6"/>
      <c r="AQ42" s="21"/>
      <c r="AT42">
        <f>'stovky družstva'!B83</f>
        <v>0</v>
      </c>
      <c r="AU42" s="17" t="s">
        <v>47</v>
      </c>
      <c r="AV42" s="17">
        <f>AV40+1</f>
        <v>9</v>
      </c>
      <c r="AW42" s="124">
        <f>IF('stovky družstva'!D84="",0,IF(OR(ISNUMBER(MATCH('stovky družstva'!D84,$B$4:$B553,0)),ISNUMBER(MATCH('stovky družstva'!D84,$M$4:$M553,0)),ISNUMBER(MATCH('stovky družstva'!D84,$X$4:$X553,0)),ISNUMBER(MATCH('stovky družstva'!D84,$AI$4:$AI553,0))),"",'stovky družstva'!D84))</f>
        <v>0</v>
      </c>
      <c r="AX42" s="124">
        <f>IF('stovky družstva'!E84="",0,IF(OR(ISNUMBER(MATCH('stovky družstva'!E84,$B$4:$B553,0)),ISNUMBER(MATCH('stovky družstva'!E84,$M$4:$M553,0)),ISNUMBER(MATCH('stovky družstva'!E84,$X$4:$X553,0)),ISNUMBER(MATCH('stovky družstva'!E84,$AI$4:$AI553,0))),"",'stovky družstva'!E84))</f>
        <v>0</v>
      </c>
      <c r="AY42" s="124">
        <f>IF('stovky družstva'!F84="",0,IF(OR(ISNUMBER(MATCH('stovky družstva'!F84,$B$4:$B553,0)),ISNUMBER(MATCH('stovky družstva'!F84,$M$4:$M553,0)),ISNUMBER(MATCH('stovky družstva'!F84,$X$4:$X553,0)),ISNUMBER(MATCH('stovky družstva'!F84,$AI$4:$AI553,0))),"",'stovky družstva'!F84))</f>
        <v>0</v>
      </c>
      <c r="AZ42" s="124">
        <f>IF('stovky družstva'!G84="",0,IF(OR(ISNUMBER(MATCH('stovky družstva'!G84,$B$4:$B553,0)),ISNUMBER(MATCH('stovky družstva'!G84,$M$4:$M553,0)),ISNUMBER(MATCH('stovky družstva'!G84,$X$4:$X553,0)),ISNUMBER(MATCH('stovky družstva'!G84,$AI$4:$AI553,0))),"",'stovky družstva'!G84))</f>
        <v>0</v>
      </c>
      <c r="BA42" s="124">
        <f>IF('stovky družstva'!H84="",0,IF(OR(ISNUMBER(MATCH('stovky družstva'!H84,$B$4:$B553,0)),ISNUMBER(MATCH('stovky družstva'!H84,$M$4:$M553,0)),ISNUMBER(MATCH('stovky družstva'!H84,$X$4:$X553,0)),ISNUMBER(MATCH('stovky družstva'!H84,$AI$4:$AI553,0))),"",'stovky družstva'!H84))</f>
        <v>0</v>
      </c>
      <c r="BB42" s="124">
        <f>IF('stovky družstva'!I84="",0,IF(OR(ISNUMBER(MATCH('stovky družstva'!I84,$B$4:$B553,0)),ISNUMBER(MATCH('stovky družstva'!I84,$M$4:$M553,0)),ISNUMBER(MATCH('stovky družstva'!I84,$X$4:$X553,0)),ISNUMBER(MATCH('stovky družstva'!I84,$AI$4:$AI553,0))),"",'stovky družstva'!I84))</f>
        <v>0</v>
      </c>
      <c r="BC42" s="124">
        <f>IF('stovky družstva'!J84="",0,IF(OR(ISNUMBER(MATCH('stovky družstva'!J84,$B$4:$B553,0)),ISNUMBER(MATCH('stovky družstva'!J84,$M$4:$M553,0)),ISNUMBER(MATCH('stovky družstva'!J84,$X$4:$X553,0)),ISNUMBER(MATCH('stovky družstva'!J84,$AI$4:$AI553,0))),"",'stovky družstva'!J84))</f>
        <v>0</v>
      </c>
    </row>
    <row r="43" spans="1:55" ht="21" customHeight="1" thickBot="1">
      <c r="A43" s="74"/>
      <c r="B43" s="181"/>
      <c r="C43" s="184"/>
      <c r="D43" s="25">
        <f t="shared" si="0"/>
        <v>2</v>
      </c>
      <c r="E43" s="10"/>
      <c r="F43" s="10"/>
      <c r="G43" s="10"/>
      <c r="H43" s="6" t="str">
        <f>IF(B42="","",IF(SUM(E$4:G$163)=0,"",IF(I43="",IF(G43="",IF(F43="",IF(E43="",999,E43),MAX(E43:F43)),LARGE(E43:G43,2)),998)))</f>
        <v/>
      </c>
      <c r="I43" s="10"/>
      <c r="J43" s="22"/>
      <c r="K43" s="124"/>
      <c r="L43" s="114"/>
      <c r="M43" s="203"/>
      <c r="N43" s="191"/>
      <c r="O43" s="25">
        <f t="shared" si="1"/>
        <v>2</v>
      </c>
      <c r="P43" s="10"/>
      <c r="Q43" s="10"/>
      <c r="R43" s="10"/>
      <c r="S43" s="6" t="str">
        <f>IF(M42="","",IF(SUM(P$4:R$163)=0,"",IF(T43="",IF(R43="",IF(Q43="",IF(P43="",999,P43),MAX(P43:Q43)),LARGE(P43:R43,2)),998)))</f>
        <v/>
      </c>
      <c r="T43" s="10"/>
      <c r="U43" s="22"/>
      <c r="W43" s="114"/>
      <c r="X43" s="198"/>
      <c r="Y43" s="191"/>
      <c r="Z43" s="25">
        <f t="shared" si="2"/>
        <v>2</v>
      </c>
      <c r="AA43" s="10"/>
      <c r="AB43" s="10"/>
      <c r="AC43" s="10"/>
      <c r="AD43" s="6" t="str">
        <f>IF(X42="","",IF(SUM(AA$4:AC$163)=0,"",IF(AE43="",IF(AC43="",IF(AB43="",IF(AA43="",999,AA43),MAX(AA43:AB43)),LARGE(AA43:AC43,2)),998)))</f>
        <v/>
      </c>
      <c r="AE43" s="10"/>
      <c r="AF43" s="22"/>
      <c r="AH43" s="114"/>
      <c r="AI43" s="203"/>
      <c r="AJ43" s="191"/>
      <c r="AK43" s="25">
        <f t="shared" si="3"/>
        <v>2</v>
      </c>
      <c r="AL43" s="10"/>
      <c r="AM43" s="10"/>
      <c r="AN43" s="10"/>
      <c r="AO43" s="6" t="str">
        <f>IF(AI42="","",IF(SUM(AL$4:AN$163)=0,"",IF(AP43="",IF(AN43="",IF(AM43="",IF(AL43="",999,AL43),MAX(AL43:AM43)),LARGE(AL43:AN43,2)),998)))</f>
        <v/>
      </c>
      <c r="AP43" s="10"/>
      <c r="AQ43" s="22"/>
      <c r="AU43" s="17"/>
      <c r="AV43" s="17"/>
      <c r="AW43" s="124"/>
      <c r="AX43" s="124"/>
      <c r="AY43" s="124"/>
      <c r="AZ43" s="124"/>
      <c r="BA43" s="124"/>
      <c r="BB43" s="124"/>
      <c r="BC43" s="124"/>
    </row>
    <row r="44" spans="1:55" ht="21" customHeight="1">
      <c r="A44" s="84" t="str">
        <f>IF(B44="","",INDEX(Výpočty!$AJ$4:$AJ$600,MATCH('stovky startovka'!B44:B45,Výpočty!$AK$4:$AK$600,0),1))</f>
        <v/>
      </c>
      <c r="B44" s="175"/>
      <c r="C44" s="205"/>
      <c r="D44" s="23">
        <f t="shared" si="0"/>
        <v>1</v>
      </c>
      <c r="E44" s="49"/>
      <c r="F44" s="49"/>
      <c r="G44" s="49"/>
      <c r="H44" s="19" t="str">
        <f>IF(B44="","",IF(SUM(E$4:G$163)=0,"",IF(I44="",IF(G44="",IF(F44="",IF(E44="",999,E44),MAX(E44:F44)),LARGE(E44:G44,2)),998)))</f>
        <v/>
      </c>
      <c r="I44" s="19"/>
      <c r="J44" s="20"/>
      <c r="K44" s="124"/>
      <c r="L44" s="91" t="str">
        <f>IF(M44="","",INDEX(Výpočty!$AJ$4:$AJ$600,MATCH('stovky startovka'!M44:M45,Výpočty!$AK$4:$AK$600,0),1))</f>
        <v/>
      </c>
      <c r="M44" s="199"/>
      <c r="N44" s="205"/>
      <c r="O44" s="23">
        <f t="shared" si="1"/>
        <v>1</v>
      </c>
      <c r="P44" s="49"/>
      <c r="Q44" s="49"/>
      <c r="R44" s="49"/>
      <c r="S44" s="19" t="str">
        <f>IF(M44="","",IF(SUM(P$4:R$163)=0,"",IF(T44="",IF(R44="",IF(Q44="",IF(P44="",999,P44),MAX(P44:Q44)),LARGE(P44:R44,2)),998)))</f>
        <v/>
      </c>
      <c r="T44" s="19"/>
      <c r="U44" s="20"/>
      <c r="W44" s="91" t="str">
        <f>IF(X44="","",INDEX(Výpočty!$AJ$4:$AJ$600,MATCH('stovky startovka'!X44:X45,Výpočty!$AK$4:$AK$600,0),1))</f>
        <v/>
      </c>
      <c r="X44" s="200"/>
      <c r="Y44" s="205" t="str">
        <f>IF(X44="","",INDEX(Výpočty!$AL$4:$AL$600,MATCH('stovky startovka'!X44,Výpočty!$AK$4:$AK$600,0),1))</f>
        <v/>
      </c>
      <c r="Z44" s="23">
        <f t="shared" si="2"/>
        <v>1</v>
      </c>
      <c r="AA44" s="49"/>
      <c r="AB44" s="19"/>
      <c r="AC44" s="19"/>
      <c r="AD44" s="19" t="str">
        <f>IF(X44="","",IF(SUM(AA$4:AC$163)=0,"",IF(AE44="",IF(AC44="",IF(AB44="",IF(AA44="",999,AA44),MAX(AA44:AB44)),LARGE(AA44:AC44,2)),998)))</f>
        <v/>
      </c>
      <c r="AE44" s="19"/>
      <c r="AF44" s="20"/>
      <c r="AH44" s="91" t="str">
        <f>IF(AI44="","",INDEX(Výpočty!$AJ$4:$AJ$600,MATCH('stovky startovka'!AI44:AI45,Výpočty!$AK$4:$AK$600,0),1))</f>
        <v/>
      </c>
      <c r="AI44" s="202"/>
      <c r="AJ44" s="205" t="str">
        <f>IF(AI44="","",INDEX(Výpočty!$AL$4:$AL$600,MATCH('stovky startovka'!AI44,Výpočty!$AK$4:$AK$600,0),1))</f>
        <v/>
      </c>
      <c r="AK44" s="23">
        <f t="shared" si="3"/>
        <v>1</v>
      </c>
      <c r="AL44" s="19"/>
      <c r="AM44" s="19"/>
      <c r="AN44" s="19"/>
      <c r="AO44" s="19" t="str">
        <f>IF(AI44="","",IF(SUM(AL$4:AN$163)=0,"",IF(AP44="",IF(AN44="",IF(AM44="",IF(AL44="",999,AL44),MAX(AL44:AM44)),LARGE(AL44:AN44,2)),998)))</f>
        <v/>
      </c>
      <c r="AP44" s="19"/>
      <c r="AQ44" s="20"/>
      <c r="AT44">
        <f>'stovky družstva'!B87</f>
        <v>0</v>
      </c>
      <c r="AU44" s="17" t="s">
        <v>47</v>
      </c>
      <c r="AV44" s="17">
        <f>AV42+1</f>
        <v>10</v>
      </c>
      <c r="AW44" s="124">
        <f>IF('stovky družstva'!D88="",0,IF(OR(ISNUMBER(MATCH('stovky družstva'!D88,$B$4:$B557,0)),ISNUMBER(MATCH('stovky družstva'!D88,$M$4:$M557,0)),ISNUMBER(MATCH('stovky družstva'!D88,$X$4:$X557,0)),ISNUMBER(MATCH('stovky družstva'!D88,$AI$4:$AI557,0))),"",'stovky družstva'!D88))</f>
        <v>0</v>
      </c>
      <c r="AX44" s="124">
        <f>IF('stovky družstva'!E88="",0,IF(OR(ISNUMBER(MATCH('stovky družstva'!E88,$B$4:$B557,0)),ISNUMBER(MATCH('stovky družstva'!E88,$M$4:$M557,0)),ISNUMBER(MATCH('stovky družstva'!E88,$X$4:$X557,0)),ISNUMBER(MATCH('stovky družstva'!E88,$AI$4:$AI557,0))),"",'stovky družstva'!E88))</f>
        <v>0</v>
      </c>
      <c r="AY44" s="124">
        <f>IF('stovky družstva'!F88="",0,IF(OR(ISNUMBER(MATCH('stovky družstva'!F88,$B$4:$B557,0)),ISNUMBER(MATCH('stovky družstva'!F88,$M$4:$M557,0)),ISNUMBER(MATCH('stovky družstva'!F88,$X$4:$X557,0)),ISNUMBER(MATCH('stovky družstva'!F88,$AI$4:$AI557,0))),"",'stovky družstva'!F88))</f>
        <v>0</v>
      </c>
      <c r="AZ44" s="124">
        <f>IF('stovky družstva'!G88="",0,IF(OR(ISNUMBER(MATCH('stovky družstva'!G88,$B$4:$B557,0)),ISNUMBER(MATCH('stovky družstva'!G88,$M$4:$M557,0)),ISNUMBER(MATCH('stovky družstva'!G88,$X$4:$X557,0)),ISNUMBER(MATCH('stovky družstva'!G88,$AI$4:$AI557,0))),"",'stovky družstva'!G88))</f>
        <v>0</v>
      </c>
      <c r="BA44" s="124">
        <f>IF('stovky družstva'!H88="",0,IF(OR(ISNUMBER(MATCH('stovky družstva'!H88,$B$4:$B557,0)),ISNUMBER(MATCH('stovky družstva'!H88,$M$4:$M557,0)),ISNUMBER(MATCH('stovky družstva'!H88,$X$4:$X557,0)),ISNUMBER(MATCH('stovky družstva'!H88,$AI$4:$AI557,0))),"",'stovky družstva'!H88))</f>
        <v>0</v>
      </c>
      <c r="BB44" s="124">
        <f>IF('stovky družstva'!I88="",0,IF(OR(ISNUMBER(MATCH('stovky družstva'!I88,$B$4:$B557,0)),ISNUMBER(MATCH('stovky družstva'!I88,$M$4:$M557,0)),ISNUMBER(MATCH('stovky družstva'!I88,$X$4:$X557,0)),ISNUMBER(MATCH('stovky družstva'!I88,$AI$4:$AI557,0))),"",'stovky družstva'!I88))</f>
        <v>0</v>
      </c>
      <c r="BC44" s="124">
        <f>IF('stovky družstva'!J88="",0,IF(OR(ISNUMBER(MATCH('stovky družstva'!J88,$B$4:$B557,0)),ISNUMBER(MATCH('stovky družstva'!J88,$M$4:$M557,0)),ISNUMBER(MATCH('stovky družstva'!J88,$X$4:$X557,0)),ISNUMBER(MATCH('stovky družstva'!J88,$AI$4:$AI557,0))),"",'stovky družstva'!J88))</f>
        <v>0</v>
      </c>
    </row>
    <row r="45" spans="1:55" ht="21" customHeight="1">
      <c r="A45" s="72"/>
      <c r="B45" s="176"/>
      <c r="C45" s="204"/>
      <c r="D45" s="24">
        <f t="shared" si="0"/>
        <v>2</v>
      </c>
      <c r="E45" s="50"/>
      <c r="F45" s="50"/>
      <c r="G45" s="50"/>
      <c r="H45" s="29" t="str">
        <f>IF(B44="","",IF(SUM(E$4:G$163)=0,"",IF(I45="",IF(G45="",IF(F45="",IF(E45="",999,E45),MAX(E45:F45)),LARGE(E45:G45,2)),998)))</f>
        <v/>
      </c>
      <c r="I45" s="6"/>
      <c r="J45" s="21"/>
      <c r="K45" s="124"/>
      <c r="L45" s="92"/>
      <c r="M45" s="179"/>
      <c r="N45" s="204"/>
      <c r="O45" s="24">
        <f t="shared" si="1"/>
        <v>2</v>
      </c>
      <c r="P45" s="50"/>
      <c r="Q45" s="50"/>
      <c r="R45" s="50"/>
      <c r="S45" s="29" t="str">
        <f>IF(M44="","",IF(SUM(P$4:R$163)=0,"",IF(T45="",IF(R45="",IF(Q45="",IF(P45="",999,P45),MAX(P45:Q45)),LARGE(P45:R45,2)),998)))</f>
        <v/>
      </c>
      <c r="T45" s="6"/>
      <c r="U45" s="21"/>
      <c r="W45" s="92"/>
      <c r="X45" s="200"/>
      <c r="Y45" s="204"/>
      <c r="Z45" s="24">
        <f t="shared" si="2"/>
        <v>2</v>
      </c>
      <c r="AA45" s="50"/>
      <c r="AB45" s="6"/>
      <c r="AC45" s="6"/>
      <c r="AD45" s="29" t="str">
        <f>IF(X44="","",IF(SUM(AA$4:AC$163)=0,"",IF(AE45="",IF(AC45="",IF(AB45="",IF(AA45="",999,AA45),MAX(AA45:AB45)),LARGE(AA45:AC45,2)),998)))</f>
        <v/>
      </c>
      <c r="AE45" s="6"/>
      <c r="AF45" s="21"/>
      <c r="AH45" s="92"/>
      <c r="AI45" s="200"/>
      <c r="AJ45" s="204"/>
      <c r="AK45" s="24">
        <f t="shared" si="3"/>
        <v>2</v>
      </c>
      <c r="AL45" s="6"/>
      <c r="AM45" s="6"/>
      <c r="AN45" s="6"/>
      <c r="AO45" s="29" t="str">
        <f>IF(AI44="","",IF(SUM(AL$4:AN$163)=0,"",IF(AP45="",IF(AN45="",IF(AM45="",IF(AL45="",999,AL45),MAX(AL45:AM45)),LARGE(AL45:AN45,2)),998)))</f>
        <v/>
      </c>
      <c r="AP45" s="6"/>
      <c r="AQ45" s="21"/>
      <c r="AW45" s="124"/>
      <c r="AX45" s="124"/>
      <c r="AY45" s="124"/>
      <c r="AZ45" s="124"/>
      <c r="BA45" s="124"/>
      <c r="BB45" s="124"/>
      <c r="BC45" s="124"/>
    </row>
    <row r="46" spans="1:55" ht="21" customHeight="1">
      <c r="A46" s="72" t="str">
        <f>IF(B46="","",INDEX(Výpočty!$AJ$4:$AJ$600,MATCH('stovky startovka'!B46:B47,Výpočty!$AK$4:$AK$600,0),1))</f>
        <v/>
      </c>
      <c r="B46" s="179"/>
      <c r="C46" s="190" t="str">
        <f>IF(B46="","",INDEX(Výpočty!$AL$4:$AL$600,MATCH('stovky startovka'!B46,Výpočty!$AK$4:$AK$600,0),1))</f>
        <v/>
      </c>
      <c r="D46" s="24">
        <f t="shared" si="0"/>
        <v>1</v>
      </c>
      <c r="E46" s="50"/>
      <c r="F46" s="50"/>
      <c r="G46" s="50"/>
      <c r="H46" s="6" t="str">
        <f>IF(B46="","",IF(SUM(E$4:G$163)=0,"",IF(I46="",IF(G46="",IF(F46="",IF(E46="",999,E46),MAX(E46:F46)),LARGE(E46:G46,2)),998)))</f>
        <v/>
      </c>
      <c r="I46" s="6"/>
      <c r="J46" s="21"/>
      <c r="K46" s="124"/>
      <c r="L46" s="92" t="str">
        <f>IF(M46="","",INDEX(Výpočty!$AJ$4:$AJ$600,MATCH('stovky startovka'!M46:M47,Výpočty!$AK$4:$AK$600,0),1))</f>
        <v/>
      </c>
      <c r="M46" s="179"/>
      <c r="N46" s="190"/>
      <c r="O46" s="24">
        <f t="shared" si="1"/>
        <v>1</v>
      </c>
      <c r="P46" s="50"/>
      <c r="Q46" s="50"/>
      <c r="R46" s="50"/>
      <c r="S46" s="6" t="str">
        <f>IF(M46="","",IF(SUM(P$4:R$163)=0,"",IF(T46="",IF(R46="",IF(Q46="",IF(P46="",999,P46),MAX(P46:Q46)),LARGE(P46:R46,2)),998)))</f>
        <v/>
      </c>
      <c r="T46" s="6"/>
      <c r="U46" s="21"/>
      <c r="W46" s="92" t="str">
        <f>IF(X46="","",INDEX(Výpočty!$AJ$4:$AJ$600,MATCH('stovky startovka'!X46:X47,Výpočty!$AK$4:$AK$600,0),1))</f>
        <v/>
      </c>
      <c r="X46" s="200"/>
      <c r="Y46" s="190" t="str">
        <f>IF(X46="","",INDEX(Výpočty!$AL$4:$AL$600,MATCH('stovky startovka'!X46,Výpočty!$AK$4:$AK$600,0),1))</f>
        <v/>
      </c>
      <c r="Z46" s="24">
        <f t="shared" si="2"/>
        <v>1</v>
      </c>
      <c r="AA46" s="50"/>
      <c r="AB46" s="6"/>
      <c r="AC46" s="6"/>
      <c r="AD46" s="6" t="str">
        <f>IF(X46="","",IF(SUM(AA$4:AC$163)=0,"",IF(AE46="",IF(AC46="",IF(AB46="",IF(AA46="",999,AA46),MAX(AA46:AB46)),LARGE(AA46:AC46,2)),998)))</f>
        <v/>
      </c>
      <c r="AE46" s="6"/>
      <c r="AF46" s="21"/>
      <c r="AH46" s="92" t="str">
        <f>IF(AI46="","",INDEX(Výpočty!$AJ$4:$AJ$600,MATCH('stovky startovka'!AI46:AI47,Výpočty!$AK$4:$AK$600,0),1))</f>
        <v/>
      </c>
      <c r="AI46" s="200"/>
      <c r="AJ46" s="190" t="str">
        <f>IF(AI46="","",INDEX(Výpočty!$AL$4:$AL$600,MATCH('stovky startovka'!AI46,Výpočty!$AK$4:$AK$600,0),1))</f>
        <v/>
      </c>
      <c r="AK46" s="24">
        <f t="shared" si="3"/>
        <v>1</v>
      </c>
      <c r="AL46" s="6"/>
      <c r="AM46" s="6"/>
      <c r="AN46" s="6"/>
      <c r="AO46" s="6" t="str">
        <f>IF(AI46="","",IF(SUM(AL$4:AN$163)=0,"",IF(AP46="",IF(AN46="",IF(AM46="",IF(AL46="",999,AL46),MAX(AL46:AM46)),LARGE(AL46:AN46,2)),998)))</f>
        <v/>
      </c>
      <c r="AP46" s="6"/>
      <c r="AQ46" s="21"/>
      <c r="AW46" s="124"/>
      <c r="AX46" s="124"/>
      <c r="AY46" s="124"/>
      <c r="AZ46" s="124"/>
      <c r="BA46" s="124"/>
      <c r="BB46" s="124"/>
      <c r="BC46" s="124"/>
    </row>
    <row r="47" spans="1:55" ht="21" customHeight="1">
      <c r="A47" s="72"/>
      <c r="B47" s="179"/>
      <c r="C47" s="204"/>
      <c r="D47" s="24">
        <f t="shared" si="0"/>
        <v>2</v>
      </c>
      <c r="E47" s="50"/>
      <c r="F47" s="50"/>
      <c r="G47" s="50"/>
      <c r="H47" s="6" t="str">
        <f>IF(B46="","",IF(SUM(E$4:G$163)=0,"",IF(I47="",IF(G47="",IF(F47="",IF(E47="",999,E47),MAX(E47:F47)),LARGE(E47:G47,2)),998)))</f>
        <v/>
      </c>
      <c r="I47" s="6"/>
      <c r="J47" s="21"/>
      <c r="K47" s="124"/>
      <c r="L47" s="92"/>
      <c r="M47" s="179"/>
      <c r="N47" s="204"/>
      <c r="O47" s="24">
        <f t="shared" si="1"/>
        <v>2</v>
      </c>
      <c r="P47" s="50"/>
      <c r="Q47" s="50"/>
      <c r="R47" s="50"/>
      <c r="S47" s="6" t="str">
        <f>IF(M46="","",IF(SUM(P$4:R$163)=0,"",IF(T47="",IF(R47="",IF(Q47="",IF(P47="",999,P47),MAX(P47:Q47)),LARGE(P47:R47,2)),998)))</f>
        <v/>
      </c>
      <c r="T47" s="6"/>
      <c r="U47" s="21"/>
      <c r="W47" s="92"/>
      <c r="X47" s="200"/>
      <c r="Y47" s="204"/>
      <c r="Z47" s="24">
        <f t="shared" si="2"/>
        <v>2</v>
      </c>
      <c r="AA47" s="50"/>
      <c r="AB47" s="6"/>
      <c r="AC47" s="6"/>
      <c r="AD47" s="6" t="str">
        <f>IF(X46="","",IF(SUM(AA$4:AC$163)=0,"",IF(AE47="",IF(AC47="",IF(AB47="",IF(AA47="",999,AA47),MAX(AA47:AB47)),LARGE(AA47:AC47,2)),998)))</f>
        <v/>
      </c>
      <c r="AE47" s="6"/>
      <c r="AF47" s="21"/>
      <c r="AH47" s="92"/>
      <c r="AI47" s="200"/>
      <c r="AJ47" s="204"/>
      <c r="AK47" s="24">
        <f t="shared" si="3"/>
        <v>2</v>
      </c>
      <c r="AL47" s="6"/>
      <c r="AM47" s="6"/>
      <c r="AN47" s="6"/>
      <c r="AO47" s="6" t="str">
        <f>IF(AI46="","",IF(SUM(AL$4:AN$163)=0,"",IF(AP47="",IF(AN47="",IF(AM47="",IF(AL47="",999,AL47),MAX(AL47:AM47)),LARGE(AL47:AN47,2)),998)))</f>
        <v/>
      </c>
      <c r="AP47" s="6"/>
      <c r="AQ47" s="21"/>
      <c r="AW47" s="124"/>
      <c r="AX47" s="124"/>
      <c r="AY47" s="124"/>
      <c r="AZ47" s="124"/>
      <c r="BA47" s="124"/>
      <c r="BB47" s="124"/>
      <c r="BC47" s="124"/>
    </row>
    <row r="48" spans="1:55" ht="21" customHeight="1">
      <c r="A48" s="72" t="str">
        <f>IF(B48="","",INDEX(Výpočty!$AJ$4:$AJ$600,MATCH('stovky startovka'!B48:B49,Výpočty!$AK$4:$AK$600,0),1))</f>
        <v/>
      </c>
      <c r="B48" s="179"/>
      <c r="C48" s="190" t="str">
        <f>IF(B48="","",INDEX(Výpočty!$AL$4:$AL$600,MATCH('stovky startovka'!B48,Výpočty!$AK$4:$AK$600,0),1))</f>
        <v/>
      </c>
      <c r="D48" s="24">
        <f t="shared" si="0"/>
        <v>1</v>
      </c>
      <c r="E48" s="50"/>
      <c r="F48" s="50"/>
      <c r="G48" s="50"/>
      <c r="H48" s="6" t="str">
        <f>IF(B48="","",IF(SUM(E$4:G$163)=0,"",IF(I48="",IF(G48="",IF(F48="",IF(E48="",999,E48),MAX(E48:F48)),LARGE(E48:G48,2)),998)))</f>
        <v/>
      </c>
      <c r="I48" s="6"/>
      <c r="J48" s="21"/>
      <c r="K48" s="124"/>
      <c r="L48" s="92" t="str">
        <f>IF(M48="","",INDEX(Výpočty!$AJ$4:$AJ$600,MATCH('stovky startovka'!M48:M49,Výpočty!$AK$4:$AK$600,0),1))</f>
        <v/>
      </c>
      <c r="M48" s="176"/>
      <c r="N48" s="190"/>
      <c r="O48" s="24">
        <f t="shared" si="1"/>
        <v>1</v>
      </c>
      <c r="P48" s="50"/>
      <c r="Q48" s="50"/>
      <c r="R48" s="50"/>
      <c r="S48" s="6" t="str">
        <f>IF(M48="","",IF(SUM(P$4:R$163)=0,"",IF(T48="",IF(R48="",IF(Q48="",IF(P48="",999,P48),MAX(P48:Q48)),LARGE(P48:R48,2)),998)))</f>
        <v/>
      </c>
      <c r="T48" s="6"/>
      <c r="U48" s="21"/>
      <c r="W48" s="92" t="str">
        <f>IF(X48="","",INDEX(Výpočty!$AJ$4:$AJ$600,MATCH('stovky startovka'!X48:X49,Výpočty!$AK$4:$AK$600,0),1))</f>
        <v/>
      </c>
      <c r="X48" s="200"/>
      <c r="Y48" s="190" t="str">
        <f>IF(X48="","",INDEX(Výpočty!$AL$4:$AL$600,MATCH('stovky startovka'!X48,Výpočty!$AK$4:$AK$600,0),1))</f>
        <v/>
      </c>
      <c r="Z48" s="24">
        <f t="shared" si="2"/>
        <v>1</v>
      </c>
      <c r="AA48" s="6"/>
      <c r="AB48" s="6"/>
      <c r="AC48" s="6"/>
      <c r="AD48" s="6" t="str">
        <f>IF(X48="","",IF(SUM(AA$4:AC$163)=0,"",IF(AE48="",IF(AC48="",IF(AB48="",IF(AA48="",999,AA48),MAX(AA48:AB48)),LARGE(AA48:AC48,2)),998)))</f>
        <v/>
      </c>
      <c r="AE48" s="6"/>
      <c r="AF48" s="21"/>
      <c r="AH48" s="92" t="str">
        <f>IF(AI48="","",INDEX(Výpočty!$AJ$4:$AJ$600,MATCH('stovky startovka'!AI48:AI49,Výpočty!$AK$4:$AK$600,0),1))</f>
        <v/>
      </c>
      <c r="AI48" s="200"/>
      <c r="AJ48" s="190" t="str">
        <f>IF(AI48="","",INDEX(Výpočty!$AL$4:$AL$600,MATCH('stovky startovka'!AI48,Výpočty!$AK$4:$AK$600,0),1))</f>
        <v/>
      </c>
      <c r="AK48" s="24">
        <f t="shared" si="3"/>
        <v>1</v>
      </c>
      <c r="AL48" s="6"/>
      <c r="AM48" s="6"/>
      <c r="AN48" s="6"/>
      <c r="AO48" s="6" t="str">
        <f>IF(AI48="","",IF(SUM(AL$4:AN$163)=0,"",IF(AP48="",IF(AN48="",IF(AM48="",IF(AL48="",999,AL48),MAX(AL48:AM48)),LARGE(AL48:AN48,2)),998)))</f>
        <v/>
      </c>
      <c r="AP48" s="6"/>
      <c r="AQ48" s="21"/>
      <c r="AT48" t="str">
        <f>'stovky družstva'!B97</f>
        <v/>
      </c>
      <c r="AU48" t="s">
        <v>49</v>
      </c>
      <c r="AV48">
        <v>1</v>
      </c>
      <c r="AW48" s="124">
        <f>IF('stovky družstva'!D98="",0,IF(OR(ISNUMBER(MATCH('stovky družstva'!D98,$B$4:$B567,0)),ISNUMBER(MATCH('stovky družstva'!D98,$M$4:$M567,0)),ISNUMBER(MATCH('stovky družstva'!D98,$X$4:$X567,0)),ISNUMBER(MATCH('stovky družstva'!D98,$AI$4:$AI567,0))),"",'stovky družstva'!D98))</f>
        <v>0</v>
      </c>
      <c r="AX48" s="124">
        <f>IF('stovky družstva'!E98="",0,IF(OR(ISNUMBER(MATCH('stovky družstva'!E98,$B$4:$B567,0)),ISNUMBER(MATCH('stovky družstva'!E98,$M$4:$M567,0)),ISNUMBER(MATCH('stovky družstva'!E98,$X$4:$X567,0)),ISNUMBER(MATCH('stovky družstva'!E98,$AI$4:$AI567,0))),"",'stovky družstva'!E98))</f>
        <v>0</v>
      </c>
      <c r="AY48" s="124">
        <f>IF('stovky družstva'!F98="",0,IF(OR(ISNUMBER(MATCH('stovky družstva'!F98,$B$4:$B567,0)),ISNUMBER(MATCH('stovky družstva'!F98,$M$4:$M567,0)),ISNUMBER(MATCH('stovky družstva'!F98,$X$4:$X567,0)),ISNUMBER(MATCH('stovky družstva'!F98,$AI$4:$AI567,0))),"",'stovky družstva'!F98))</f>
        <v>0</v>
      </c>
      <c r="AZ48" s="124">
        <f>IF('stovky družstva'!G98="",0,IF(OR(ISNUMBER(MATCH('stovky družstva'!G98,$B$4:$B567,0)),ISNUMBER(MATCH('stovky družstva'!G98,$M$4:$M567,0)),ISNUMBER(MATCH('stovky družstva'!G98,$X$4:$X567,0)),ISNUMBER(MATCH('stovky družstva'!G98,$AI$4:$AI567,0))),"",'stovky družstva'!G98))</f>
        <v>0</v>
      </c>
      <c r="BA48" s="124">
        <f>IF('stovky družstva'!H98="",0,IF(OR(ISNUMBER(MATCH('stovky družstva'!H98,$B$4:$B567,0)),ISNUMBER(MATCH('stovky družstva'!H98,$M$4:$M567,0)),ISNUMBER(MATCH('stovky družstva'!H98,$X$4:$X567,0)),ISNUMBER(MATCH('stovky družstva'!H98,$AI$4:$AI567,0))),"",'stovky družstva'!H98))</f>
        <v>0</v>
      </c>
      <c r="BB48" s="124">
        <f>IF('stovky družstva'!I98="",0,IF(OR(ISNUMBER(MATCH('stovky družstva'!I98,$B$4:$B567,0)),ISNUMBER(MATCH('stovky družstva'!I98,$M$4:$M567,0)),ISNUMBER(MATCH('stovky družstva'!I98,$X$4:$X567,0)),ISNUMBER(MATCH('stovky družstva'!I98,$AI$4:$AI567,0))),"",'stovky družstva'!I98))</f>
        <v>0</v>
      </c>
      <c r="BC48" s="124">
        <f>IF('stovky družstva'!J98="",0,IF(OR(ISNUMBER(MATCH('stovky družstva'!J98,$B$4:$B567,0)),ISNUMBER(MATCH('stovky družstva'!J98,$M$4:$M567,0)),ISNUMBER(MATCH('stovky družstva'!J98,$X$4:$X567,0)),ISNUMBER(MATCH('stovky družstva'!J98,$AI$4:$AI567,0))),"",'stovky družstva'!J98))</f>
        <v>0</v>
      </c>
    </row>
    <row r="49" spans="1:55" ht="21" customHeight="1">
      <c r="A49" s="72"/>
      <c r="B49" s="179"/>
      <c r="C49" s="204"/>
      <c r="D49" s="24">
        <f t="shared" si="0"/>
        <v>2</v>
      </c>
      <c r="E49" s="50"/>
      <c r="F49" s="50"/>
      <c r="G49" s="50"/>
      <c r="H49" s="6" t="str">
        <f>IF(B48="","",IF(SUM(E$4:G$163)=0,"",IF(I49="",IF(G49="",IF(F49="",IF(E49="",999,E49),MAX(E49:F49)),LARGE(E49:G49,2)),998)))</f>
        <v/>
      </c>
      <c r="I49" s="6"/>
      <c r="J49" s="21"/>
      <c r="K49" s="124"/>
      <c r="L49" s="92"/>
      <c r="M49" s="179"/>
      <c r="N49" s="204"/>
      <c r="O49" s="24">
        <f t="shared" si="1"/>
        <v>2</v>
      </c>
      <c r="P49" s="50"/>
      <c r="Q49" s="50"/>
      <c r="R49" s="50"/>
      <c r="S49" s="6" t="str">
        <f>IF(M48="","",IF(SUM(P$4:R$163)=0,"",IF(T49="",IF(R49="",IF(Q49="",IF(P49="",999,P49),MAX(P49:Q49)),LARGE(P49:R49,2)),998)))</f>
        <v/>
      </c>
      <c r="T49" s="6"/>
      <c r="U49" s="21"/>
      <c r="W49" s="92"/>
      <c r="X49" s="200"/>
      <c r="Y49" s="204"/>
      <c r="Z49" s="24">
        <f t="shared" si="2"/>
        <v>2</v>
      </c>
      <c r="AA49" s="6"/>
      <c r="AB49" s="6"/>
      <c r="AC49" s="6"/>
      <c r="AD49" s="6" t="str">
        <f>IF(X48="","",IF(SUM(AA$4:AC$163)=0,"",IF(AE49="",IF(AC49="",IF(AB49="",IF(AA49="",999,AA49),MAX(AA49:AB49)),LARGE(AA49:AC49,2)),998)))</f>
        <v/>
      </c>
      <c r="AE49" s="6"/>
      <c r="AF49" s="21"/>
      <c r="AH49" s="92"/>
      <c r="AI49" s="200"/>
      <c r="AJ49" s="204"/>
      <c r="AK49" s="24">
        <f t="shared" si="3"/>
        <v>2</v>
      </c>
      <c r="AL49" s="6"/>
      <c r="AM49" s="6"/>
      <c r="AN49" s="6"/>
      <c r="AO49" s="6" t="str">
        <f>IF(AI48="","",IF(SUM(AL$4:AN$163)=0,"",IF(AP49="",IF(AN49="",IF(AM49="",IF(AL49="",999,AL49),MAX(AL49:AM49)),LARGE(AL49:AN49,2)),998)))</f>
        <v/>
      </c>
      <c r="AP49" s="6"/>
      <c r="AQ49" s="21"/>
      <c r="AW49" s="124"/>
      <c r="AX49" s="124"/>
      <c r="AY49" s="124"/>
      <c r="AZ49" s="124"/>
      <c r="BA49" s="124"/>
      <c r="BB49" s="124"/>
      <c r="BC49" s="124"/>
    </row>
    <row r="50" spans="1:55" ht="21" customHeight="1">
      <c r="A50" s="72" t="str">
        <f>IF(B50="","",INDEX(Výpočty!$AJ$4:$AJ$600,MATCH('stovky startovka'!B50:B51,Výpočty!$AK$4:$AK$600,0),1))</f>
        <v/>
      </c>
      <c r="B50" s="176"/>
      <c r="C50" s="190" t="str">
        <f>IF(B50="","",INDEX(Výpočty!$AL$4:$AL$600,MATCH('stovky startovka'!B50,Výpočty!$AK$4:$AK$600,0),1))</f>
        <v/>
      </c>
      <c r="D50" s="24">
        <f t="shared" si="0"/>
        <v>1</v>
      </c>
      <c r="E50" s="50"/>
      <c r="F50" s="50"/>
      <c r="G50" s="50"/>
      <c r="H50" s="6" t="str">
        <f>IF(B50="","",IF(SUM(E$4:G$163)=0,"",IF(I50="",IF(G50="",IF(F50="",IF(E50="",999,E50),MAX(E50:F50)),LARGE(E50:G50,2)),998)))</f>
        <v/>
      </c>
      <c r="I50" s="6"/>
      <c r="J50" s="21"/>
      <c r="K50" s="124"/>
      <c r="L50" s="92" t="str">
        <f>IF(M50="","",INDEX(Výpočty!$AJ$4:$AJ$600,MATCH('stovky startovka'!M50:M51,Výpočty!$AK$4:$AK$600,0),1))</f>
        <v/>
      </c>
      <c r="M50" s="200"/>
      <c r="N50" s="190"/>
      <c r="O50" s="24">
        <f t="shared" si="1"/>
        <v>1</v>
      </c>
      <c r="P50" s="50"/>
      <c r="Q50" s="50"/>
      <c r="R50" s="50"/>
      <c r="S50" s="6" t="str">
        <f>IF(M50="","",IF(SUM(P$4:R$163)=0,"",IF(T50="",IF(R50="",IF(Q50="",IF(P50="",999,P50),MAX(P50:Q50)),LARGE(P50:R50,2)),998)))</f>
        <v/>
      </c>
      <c r="T50" s="6"/>
      <c r="U50" s="21"/>
      <c r="W50" s="92" t="str">
        <f>IF(X50="","",INDEX(Výpočty!$AJ$4:$AJ$600,MATCH('stovky startovka'!X50:X51,Výpočty!$AK$4:$AK$600,0),1))</f>
        <v/>
      </c>
      <c r="X50" s="200"/>
      <c r="Y50" s="190" t="str">
        <f>IF(X50="","",INDEX(Výpočty!$AL$4:$AL$600,MATCH('stovky startovka'!X50,Výpočty!$AK$4:$AK$600,0),1))</f>
        <v/>
      </c>
      <c r="Z50" s="24">
        <f t="shared" si="2"/>
        <v>1</v>
      </c>
      <c r="AA50" s="6"/>
      <c r="AB50" s="6"/>
      <c r="AC50" s="6"/>
      <c r="AD50" s="6" t="str">
        <f>IF(X50="","",IF(SUM(AA$4:AC$163)=0,"",IF(AE50="",IF(AC50="",IF(AB50="",IF(AA50="",999,AA50),MAX(AA50:AB50)),LARGE(AA50:AC50,2)),998)))</f>
        <v/>
      </c>
      <c r="AE50" s="6"/>
      <c r="AF50" s="21"/>
      <c r="AH50" s="92" t="str">
        <f>IF(AI50="","",INDEX(Výpočty!$AJ$4:$AJ$600,MATCH('stovky startovka'!AI50:AI51,Výpočty!$AK$4:$AK$600,0),1))</f>
        <v/>
      </c>
      <c r="AI50" s="200"/>
      <c r="AJ50" s="190" t="str">
        <f>IF(AI50="","",INDEX(Výpočty!$AL$4:$AL$600,MATCH('stovky startovka'!AI50,Výpočty!$AK$4:$AK$600,0),1))</f>
        <v/>
      </c>
      <c r="AK50" s="24">
        <f t="shared" si="3"/>
        <v>1</v>
      </c>
      <c r="AL50" s="6"/>
      <c r="AM50" s="6"/>
      <c r="AN50" s="6"/>
      <c r="AO50" s="6" t="str">
        <f>IF(AI50="","",IF(SUM(AL$4:AN$163)=0,"",IF(AP50="",IF(AN50="",IF(AM50="",IF(AL50="",999,AL50),MAX(AL50:AM50)),LARGE(AL50:AN50,2)),998)))</f>
        <v/>
      </c>
      <c r="AP50" s="6"/>
      <c r="AQ50" s="21"/>
      <c r="AT50">
        <f>'stovky družstva'!B101</f>
        <v>0</v>
      </c>
      <c r="AU50" t="s">
        <v>49</v>
      </c>
      <c r="AV50">
        <f>AV48+1</f>
        <v>2</v>
      </c>
      <c r="AW50" s="124">
        <f>IF('stovky družstva'!D102="",0,IF(OR(ISNUMBER(MATCH('stovky družstva'!D102,$B$4:$B571,0)),ISNUMBER(MATCH('stovky družstva'!D102,$M$4:$M571,0)),ISNUMBER(MATCH('stovky družstva'!D102,$X$4:$X571,0)),ISNUMBER(MATCH('stovky družstva'!D102,$AI$4:$AI571,0))),"",'stovky družstva'!D102))</f>
        <v>0</v>
      </c>
      <c r="AX50" s="124">
        <f>IF('stovky družstva'!E102="",0,IF(OR(ISNUMBER(MATCH('stovky družstva'!E102,$B$4:$B571,0)),ISNUMBER(MATCH('stovky družstva'!E102,$M$4:$M571,0)),ISNUMBER(MATCH('stovky družstva'!E102,$X$4:$X571,0)),ISNUMBER(MATCH('stovky družstva'!E102,$AI$4:$AI571,0))),"",'stovky družstva'!E102))</f>
        <v>0</v>
      </c>
      <c r="AY50" s="124">
        <f>IF('stovky družstva'!F102="",0,IF(OR(ISNUMBER(MATCH('stovky družstva'!F102,$B$4:$B571,0)),ISNUMBER(MATCH('stovky družstva'!F102,$M$4:$M571,0)),ISNUMBER(MATCH('stovky družstva'!F102,$X$4:$X571,0)),ISNUMBER(MATCH('stovky družstva'!F102,$AI$4:$AI571,0))),"",'stovky družstva'!F102))</f>
        <v>0</v>
      </c>
      <c r="AZ50" s="124">
        <f>IF('stovky družstva'!G102="",0,IF(OR(ISNUMBER(MATCH('stovky družstva'!G102,$B$4:$B571,0)),ISNUMBER(MATCH('stovky družstva'!G102,$M$4:$M571,0)),ISNUMBER(MATCH('stovky družstva'!G102,$X$4:$X571,0)),ISNUMBER(MATCH('stovky družstva'!G102,$AI$4:$AI571,0))),"",'stovky družstva'!G102))</f>
        <v>0</v>
      </c>
      <c r="BA50" s="124">
        <f>IF('stovky družstva'!H102="",0,IF(OR(ISNUMBER(MATCH('stovky družstva'!H102,$B$4:$B571,0)),ISNUMBER(MATCH('stovky družstva'!H102,$M$4:$M571,0)),ISNUMBER(MATCH('stovky družstva'!H102,$X$4:$X571,0)),ISNUMBER(MATCH('stovky družstva'!H102,$AI$4:$AI571,0))),"",'stovky družstva'!H102))</f>
        <v>0</v>
      </c>
      <c r="BB50" s="124">
        <f>IF('stovky družstva'!I102="",0,IF(OR(ISNUMBER(MATCH('stovky družstva'!I102,$B$4:$B571,0)),ISNUMBER(MATCH('stovky družstva'!I102,$M$4:$M571,0)),ISNUMBER(MATCH('stovky družstva'!I102,$X$4:$X571,0)),ISNUMBER(MATCH('stovky družstva'!I102,$AI$4:$AI571,0))),"",'stovky družstva'!I102))</f>
        <v>0</v>
      </c>
      <c r="BC50" s="124">
        <f>IF('stovky družstva'!J102="",0,IF(OR(ISNUMBER(MATCH('stovky družstva'!J102,$B$4:$B571,0)),ISNUMBER(MATCH('stovky družstva'!J102,$M$4:$M571,0)),ISNUMBER(MATCH('stovky družstva'!J102,$X$4:$X571,0)),ISNUMBER(MATCH('stovky družstva'!J102,$AI$4:$AI571,0))),"",'stovky družstva'!J102))</f>
        <v>0</v>
      </c>
    </row>
    <row r="51" spans="1:55" ht="21" customHeight="1">
      <c r="A51" s="72"/>
      <c r="B51" s="179"/>
      <c r="C51" s="204"/>
      <c r="D51" s="24">
        <f t="shared" si="0"/>
        <v>2</v>
      </c>
      <c r="E51" s="50"/>
      <c r="F51" s="50"/>
      <c r="G51" s="50"/>
      <c r="H51" s="6" t="str">
        <f>IF(B50="","",IF(SUM(E$4:G$163)=0,"",IF(I51="",IF(G51="",IF(F51="",IF(E51="",999,E51),MAX(E51:F51)),LARGE(E51:G51,2)),998)))</f>
        <v/>
      </c>
      <c r="I51" s="6"/>
      <c r="J51" s="21"/>
      <c r="K51" s="124"/>
      <c r="L51" s="92"/>
      <c r="M51" s="200"/>
      <c r="N51" s="204"/>
      <c r="O51" s="24">
        <f t="shared" si="1"/>
        <v>2</v>
      </c>
      <c r="P51" s="50"/>
      <c r="Q51" s="50"/>
      <c r="R51" s="50"/>
      <c r="S51" s="6" t="str">
        <f>IF(M50="","",IF(SUM(P$4:R$163)=0,"",IF(T51="",IF(R51="",IF(Q51="",IF(P51="",999,P51),MAX(P51:Q51)),LARGE(P51:R51,2)),998)))</f>
        <v/>
      </c>
      <c r="T51" s="6"/>
      <c r="U51" s="21"/>
      <c r="W51" s="92"/>
      <c r="X51" s="200"/>
      <c r="Y51" s="204"/>
      <c r="Z51" s="24">
        <f t="shared" si="2"/>
        <v>2</v>
      </c>
      <c r="AA51" s="6"/>
      <c r="AB51" s="6"/>
      <c r="AC51" s="6"/>
      <c r="AD51" s="6" t="str">
        <f>IF(X50="","",IF(SUM(AA$4:AC$163)=0,"",IF(AE51="",IF(AC51="",IF(AB51="",IF(AA51="",999,AA51),MAX(AA51:AB51)),LARGE(AA51:AC51,2)),998)))</f>
        <v/>
      </c>
      <c r="AE51" s="6"/>
      <c r="AF51" s="21"/>
      <c r="AH51" s="92"/>
      <c r="AI51" s="200"/>
      <c r="AJ51" s="204"/>
      <c r="AK51" s="24">
        <f t="shared" si="3"/>
        <v>2</v>
      </c>
      <c r="AL51" s="6"/>
      <c r="AM51" s="6"/>
      <c r="AN51" s="6"/>
      <c r="AO51" s="6" t="str">
        <f>IF(AI50="","",IF(SUM(AL$4:AN$163)=0,"",IF(AP51="",IF(AN51="",IF(AM51="",IF(AL51="",999,AL51),MAX(AL51:AM51)),LARGE(AL51:AN51,2)),998)))</f>
        <v/>
      </c>
      <c r="AP51" s="6"/>
      <c r="AQ51" s="21"/>
      <c r="AW51" s="124"/>
      <c r="AX51" s="124"/>
      <c r="AY51" s="124"/>
      <c r="AZ51" s="124"/>
      <c r="BA51" s="124"/>
      <c r="BB51" s="124"/>
      <c r="BC51" s="124"/>
    </row>
    <row r="52" spans="1:55" ht="21" customHeight="1">
      <c r="A52" s="72" t="str">
        <f>IF(B52="","",INDEX(Výpočty!$AJ$4:$AJ$600,MATCH('stovky startovka'!B52:B53,Výpočty!$AK$4:$AK$600,0),1))</f>
        <v/>
      </c>
      <c r="B52" s="179"/>
      <c r="C52" s="190" t="str">
        <f>IF(B52="","",INDEX(Výpočty!$AL$4:$AL$600,MATCH('stovky startovka'!B52,Výpočty!$AK$4:$AK$600,0),1))</f>
        <v/>
      </c>
      <c r="D52" s="24">
        <f t="shared" si="0"/>
        <v>1</v>
      </c>
      <c r="E52" s="50"/>
      <c r="F52" s="50"/>
      <c r="G52" s="50"/>
      <c r="H52" s="11" t="str">
        <f>IF(B52="","",IF(SUM(E$4:G$163)=0,"",IF(I52="",IF(G52="",IF(F52="",IF(E52="",999,E52),MAX(E52:F52)),LARGE(E52:G52,2)),998)))</f>
        <v/>
      </c>
      <c r="I52" s="6"/>
      <c r="J52" s="21"/>
      <c r="K52" s="124"/>
      <c r="L52" s="92" t="str">
        <f>IF(M52="","",INDEX(Výpočty!$AJ$4:$AJ$600,MATCH('stovky startovka'!M52:M53,Výpočty!$AK$4:$AK$600,0),1))</f>
        <v/>
      </c>
      <c r="M52" s="179"/>
      <c r="N52" s="190"/>
      <c r="O52" s="24">
        <f t="shared" si="1"/>
        <v>1</v>
      </c>
      <c r="P52" s="50"/>
      <c r="Q52" s="50"/>
      <c r="R52" s="50"/>
      <c r="S52" s="11" t="str">
        <f>IF(M52="","",IF(SUM(P$4:R$163)=0,"",IF(T52="",IF(R52="",IF(Q52="",IF(P52="",999,P52),MAX(P52:Q52)),LARGE(P52:R52,2)),998)))</f>
        <v/>
      </c>
      <c r="T52" s="6"/>
      <c r="U52" s="21"/>
      <c r="W52" s="92" t="str">
        <f>IF(X52="","",INDEX(Výpočty!$AJ$4:$AJ$600,MATCH('stovky startovka'!X52:X53,Výpočty!$AK$4:$AK$600,0),1))</f>
        <v/>
      </c>
      <c r="X52" s="200"/>
      <c r="Y52" s="190" t="str">
        <f>IF(X52="","",INDEX(Výpočty!$AL$4:$AL$600,MATCH('stovky startovka'!X52,Výpočty!$AK$4:$AK$600,0),1))</f>
        <v/>
      </c>
      <c r="Z52" s="24">
        <f t="shared" si="2"/>
        <v>1</v>
      </c>
      <c r="AA52" s="6"/>
      <c r="AB52" s="6"/>
      <c r="AC52" s="6"/>
      <c r="AD52" s="11" t="str">
        <f>IF(X52="","",IF(SUM(AA$4:AC$163)=0,"",IF(AE52="",IF(AC52="",IF(AB52="",IF(AA52="",999,AA52),MAX(AA52:AB52)),LARGE(AA52:AC52,2)),998)))</f>
        <v/>
      </c>
      <c r="AE52" s="6"/>
      <c r="AF52" s="21"/>
      <c r="AH52" s="92" t="str">
        <f>IF(AI52="","",INDEX(Výpočty!$AJ$4:$AJ$600,MATCH('stovky startovka'!AI52:AI53,Výpočty!$AK$4:$AK$600,0),1))</f>
        <v/>
      </c>
      <c r="AI52" s="200"/>
      <c r="AJ52" s="190" t="str">
        <f>IF(AI52="","",INDEX(Výpočty!$AL$4:$AL$600,MATCH('stovky startovka'!AI52,Výpočty!$AK$4:$AK$600,0),1))</f>
        <v/>
      </c>
      <c r="AK52" s="24">
        <f t="shared" si="3"/>
        <v>1</v>
      </c>
      <c r="AL52" s="6"/>
      <c r="AM52" s="6"/>
      <c r="AN52" s="6"/>
      <c r="AO52" s="11" t="str">
        <f>IF(AI52="","",IF(SUM(AL$4:AN$163)=0,"",IF(AP52="",IF(AN52="",IF(AM52="",IF(AL52="",999,AL52),MAX(AL52:AM52)),LARGE(AL52:AN52,2)),998)))</f>
        <v/>
      </c>
      <c r="AP52" s="6"/>
      <c r="AQ52" s="21"/>
      <c r="AT52">
        <f>'stovky družstva'!B105</f>
        <v>0</v>
      </c>
      <c r="AU52" t="s">
        <v>49</v>
      </c>
      <c r="AV52">
        <f t="shared" ref="AV52" si="11">AV50+1</f>
        <v>3</v>
      </c>
      <c r="AW52" s="124">
        <f>IF('stovky družstva'!D106="",0,IF(OR(ISNUMBER(MATCH('stovky družstva'!D106,$B$4:$B575,0)),ISNUMBER(MATCH('stovky družstva'!D106,$M$4:$M575,0)),ISNUMBER(MATCH('stovky družstva'!D106,$X$4:$X575,0)),ISNUMBER(MATCH('stovky družstva'!D106,$AI$4:$AI575,0))),"",'stovky družstva'!D106))</f>
        <v>0</v>
      </c>
      <c r="AX52" s="124">
        <f>IF('stovky družstva'!E106="",0,IF(OR(ISNUMBER(MATCH('stovky družstva'!E106,$B$4:$B575,0)),ISNUMBER(MATCH('stovky družstva'!E106,$M$4:$M575,0)),ISNUMBER(MATCH('stovky družstva'!E106,$X$4:$X575,0)),ISNUMBER(MATCH('stovky družstva'!E106,$AI$4:$AI575,0))),"",'stovky družstva'!E106))</f>
        <v>0</v>
      </c>
      <c r="AY52" s="124">
        <f>IF('stovky družstva'!F106="",0,IF(OR(ISNUMBER(MATCH('stovky družstva'!F106,$B$4:$B575,0)),ISNUMBER(MATCH('stovky družstva'!F106,$M$4:$M575,0)),ISNUMBER(MATCH('stovky družstva'!F106,$X$4:$X575,0)),ISNUMBER(MATCH('stovky družstva'!F106,$AI$4:$AI575,0))),"",'stovky družstva'!F106))</f>
        <v>0</v>
      </c>
      <c r="AZ52" s="124">
        <f>IF('stovky družstva'!G106="",0,IF(OR(ISNUMBER(MATCH('stovky družstva'!G106,$B$4:$B575,0)),ISNUMBER(MATCH('stovky družstva'!G106,$M$4:$M575,0)),ISNUMBER(MATCH('stovky družstva'!G106,$X$4:$X575,0)),ISNUMBER(MATCH('stovky družstva'!G106,$AI$4:$AI575,0))),"",'stovky družstva'!G106))</f>
        <v>0</v>
      </c>
      <c r="BA52" s="124">
        <f>IF('stovky družstva'!H106="",0,IF(OR(ISNUMBER(MATCH('stovky družstva'!H106,$B$4:$B575,0)),ISNUMBER(MATCH('stovky družstva'!H106,$M$4:$M575,0)),ISNUMBER(MATCH('stovky družstva'!H106,$X$4:$X575,0)),ISNUMBER(MATCH('stovky družstva'!H106,$AI$4:$AI575,0))),"",'stovky družstva'!H106))</f>
        <v>0</v>
      </c>
      <c r="BB52" s="124">
        <f>IF('stovky družstva'!I106="",0,IF(OR(ISNUMBER(MATCH('stovky družstva'!I106,$B$4:$B575,0)),ISNUMBER(MATCH('stovky družstva'!I106,$M$4:$M575,0)),ISNUMBER(MATCH('stovky družstva'!I106,$X$4:$X575,0)),ISNUMBER(MATCH('stovky družstva'!I106,$AI$4:$AI575,0))),"",'stovky družstva'!I106))</f>
        <v>0</v>
      </c>
      <c r="BC52" s="124">
        <f>IF('stovky družstva'!J106="",0,IF(OR(ISNUMBER(MATCH('stovky družstva'!J106,$B$4:$B575,0)),ISNUMBER(MATCH('stovky družstva'!J106,$M$4:$M575,0)),ISNUMBER(MATCH('stovky družstva'!J106,$X$4:$X575,0)),ISNUMBER(MATCH('stovky družstva'!J106,$AI$4:$AI575,0))),"",'stovky družstva'!J106))</f>
        <v>0</v>
      </c>
    </row>
    <row r="53" spans="1:55" ht="21" customHeight="1" thickBot="1">
      <c r="A53" s="74"/>
      <c r="B53" s="179"/>
      <c r="C53" s="191"/>
      <c r="D53" s="25">
        <f t="shared" si="0"/>
        <v>2</v>
      </c>
      <c r="E53" s="10"/>
      <c r="F53" s="10"/>
      <c r="G53" s="10"/>
      <c r="H53" s="6" t="str">
        <f>IF(B52="","",IF(SUM(E$4:G$163)=0,"",IF(I53="",IF(G53="",IF(F53="",IF(E53="",999,E53),MAX(E53:F53)),LARGE(E53:G53,2)),998)))</f>
        <v/>
      </c>
      <c r="I53" s="10"/>
      <c r="J53" s="22"/>
      <c r="K53" s="124"/>
      <c r="L53" s="114"/>
      <c r="M53" s="198"/>
      <c r="N53" s="191"/>
      <c r="O53" s="25">
        <f t="shared" si="1"/>
        <v>2</v>
      </c>
      <c r="P53" s="51"/>
      <c r="Q53" s="51"/>
      <c r="R53" s="51"/>
      <c r="S53" s="6" t="str">
        <f>IF(M52="","",IF(SUM(P$4:R$163)=0,"",IF(T53="",IF(R53="",IF(Q53="",IF(P53="",999,P53),MAX(P53:Q53)),LARGE(P53:R53,2)),998)))</f>
        <v/>
      </c>
      <c r="T53" s="10"/>
      <c r="U53" s="22"/>
      <c r="W53" s="114"/>
      <c r="X53" s="203"/>
      <c r="Y53" s="191"/>
      <c r="Z53" s="25">
        <f t="shared" si="2"/>
        <v>2</v>
      </c>
      <c r="AA53" s="10"/>
      <c r="AB53" s="10"/>
      <c r="AC53" s="10"/>
      <c r="AD53" s="6" t="str">
        <f>IF(X52="","",IF(SUM(AA$4:AC$163)=0,"",IF(AE53="",IF(AC53="",IF(AB53="",IF(AA53="",999,AA53),MAX(AA53:AB53)),LARGE(AA53:AC53,2)),998)))</f>
        <v/>
      </c>
      <c r="AE53" s="10"/>
      <c r="AF53" s="22"/>
      <c r="AH53" s="114"/>
      <c r="AI53" s="203"/>
      <c r="AJ53" s="191"/>
      <c r="AK53" s="25">
        <f t="shared" si="3"/>
        <v>2</v>
      </c>
      <c r="AL53" s="10"/>
      <c r="AM53" s="10"/>
      <c r="AN53" s="10"/>
      <c r="AO53" s="6" t="str">
        <f>IF(AI52="","",IF(SUM(AL$4:AN$163)=0,"",IF(AP53="",IF(AN53="",IF(AM53="",IF(AL53="",999,AL53),MAX(AL53:AM53)),LARGE(AL53:AN53,2)),998)))</f>
        <v/>
      </c>
      <c r="AP53" s="10"/>
      <c r="AQ53" s="22"/>
      <c r="AW53" s="124"/>
      <c r="AX53" s="124"/>
      <c r="AY53" s="124"/>
      <c r="AZ53" s="124"/>
      <c r="BA53" s="124"/>
      <c r="BB53" s="124"/>
      <c r="BC53" s="124"/>
    </row>
    <row r="54" spans="1:55" ht="21" customHeight="1">
      <c r="A54" s="91" t="str">
        <f>IF(B54="","",INDEX(Výpočty!$AJ$4:$AJ$600,MATCH('stovky startovka'!B54:B55,Výpočty!$AK$4:$AK$600,0),1))</f>
        <v/>
      </c>
      <c r="B54" s="199"/>
      <c r="C54" s="205" t="str">
        <f>IF(B54="","",INDEX(Výpočty!$AL$4:$AL$600,MATCH('stovky startovka'!B54,Výpočty!$AK$4:$AK$600,0),1))</f>
        <v/>
      </c>
      <c r="D54" s="23">
        <f t="shared" si="0"/>
        <v>1</v>
      </c>
      <c r="E54" s="19"/>
      <c r="F54" s="19"/>
      <c r="G54" s="19"/>
      <c r="H54" s="19" t="str">
        <f>IF(B54="","",IF(SUM(E$4:G$163)=0,"",IF(I54="",IF(G54="",IF(F54="",IF(E54="",999,E54),MAX(E54:F54)),LARGE(E54:G54,2)),998)))</f>
        <v/>
      </c>
      <c r="I54" s="19"/>
      <c r="J54" s="20"/>
      <c r="K54" s="124"/>
      <c r="L54" s="91" t="str">
        <f>IF(M54="","",INDEX(Výpočty!$AJ$4:$AJ$600,MATCH('stovky startovka'!M54:M55,Výpočty!$AK$4:$AK$600,0),1))</f>
        <v/>
      </c>
      <c r="M54" s="179"/>
      <c r="N54" s="205" t="str">
        <f>IF(M54="","",INDEX(Výpočty!$AL$4:$AL$600,MATCH('stovky startovka'!M54,Výpočty!$AK$4:$AK$600,0),1))</f>
        <v/>
      </c>
      <c r="O54" s="23">
        <f t="shared" si="1"/>
        <v>1</v>
      </c>
      <c r="P54" s="19"/>
      <c r="Q54" s="19"/>
      <c r="R54" s="19"/>
      <c r="S54" s="19" t="str">
        <f>IF(M54="","",IF(SUM(P$4:R$163)=0,"",IF(T54="",IF(R54="",IF(Q54="",IF(P54="",999,P54),MAX(P54:Q54)),LARGE(P54:R54,2)),998)))</f>
        <v/>
      </c>
      <c r="T54" s="19"/>
      <c r="U54" s="20"/>
      <c r="W54" s="91" t="str">
        <f>IF(X54="","",INDEX(Výpočty!$AJ$4:$AJ$600,MATCH('stovky startovka'!X54:X55,Výpočty!$AK$4:$AK$600,0),1))</f>
        <v/>
      </c>
      <c r="X54" s="202"/>
      <c r="Y54" s="205" t="str">
        <f>IF(X54="","",INDEX(Výpočty!$AL$4:$AL$600,MATCH('stovky startovka'!X54,Výpočty!$AK$4:$AK$600,0),1))</f>
        <v/>
      </c>
      <c r="Z54" s="23">
        <f t="shared" si="2"/>
        <v>1</v>
      </c>
      <c r="AA54" s="19"/>
      <c r="AB54" s="19"/>
      <c r="AC54" s="19"/>
      <c r="AD54" s="19" t="str">
        <f>IF(X54="","",IF(SUM(AA$4:AC$163)=0,"",IF(AE54="",IF(AC54="",IF(AB54="",IF(AA54="",999,AA54),MAX(AA54:AB54)),LARGE(AA54:AC54,2)),998)))</f>
        <v/>
      </c>
      <c r="AE54" s="19"/>
      <c r="AF54" s="20"/>
      <c r="AH54" s="91" t="str">
        <f>IF(AI54="","",INDEX(Výpočty!$AJ$4:$AJ$600,MATCH('stovky startovka'!AI54:AI55,Výpočty!$AK$4:$AK$600,0),1))</f>
        <v/>
      </c>
      <c r="AI54" s="202"/>
      <c r="AJ54" s="205" t="str">
        <f>IF(AI54="","",INDEX(Výpočty!$AL$4:$AL$600,MATCH('stovky startovka'!AI54,Výpočty!$AK$4:$AK$600,0),1))</f>
        <v/>
      </c>
      <c r="AK54" s="23">
        <f t="shared" si="3"/>
        <v>1</v>
      </c>
      <c r="AL54" s="19"/>
      <c r="AM54" s="19"/>
      <c r="AN54" s="19"/>
      <c r="AO54" s="19" t="str">
        <f>IF(AI54="","",IF(SUM(AL$4:AN$163)=0,"",IF(AP54="",IF(AN54="",IF(AM54="",IF(AL54="",999,AL54),MAX(AL54:AM54)),LARGE(AL54:AN54,2)),998)))</f>
        <v/>
      </c>
      <c r="AP54" s="19"/>
      <c r="AQ54" s="20"/>
      <c r="AT54">
        <f>'stovky družstva'!B109</f>
        <v>0</v>
      </c>
      <c r="AU54" t="s">
        <v>49</v>
      </c>
      <c r="AV54">
        <f t="shared" ref="AV54" si="12">AV52+1</f>
        <v>4</v>
      </c>
      <c r="AW54" s="124">
        <f>IF('stovky družstva'!D110="",0,IF(OR(ISNUMBER(MATCH('stovky družstva'!D110,$B$4:$B579,0)),ISNUMBER(MATCH('stovky družstva'!D110,$M$4:$M579,0)),ISNUMBER(MATCH('stovky družstva'!D110,$X$4:$X579,0)),ISNUMBER(MATCH('stovky družstva'!D110,$AI$4:$AI579,0))),"",'stovky družstva'!D110))</f>
        <v>0</v>
      </c>
      <c r="AX54" s="124">
        <f>IF('stovky družstva'!E110="",0,IF(OR(ISNUMBER(MATCH('stovky družstva'!E110,$B$4:$B579,0)),ISNUMBER(MATCH('stovky družstva'!E110,$M$4:$M579,0)),ISNUMBER(MATCH('stovky družstva'!E110,$X$4:$X579,0)),ISNUMBER(MATCH('stovky družstva'!E110,$AI$4:$AI579,0))),"",'stovky družstva'!E110))</f>
        <v>0</v>
      </c>
      <c r="AY54" s="124">
        <f>IF('stovky družstva'!F110="",0,IF(OR(ISNUMBER(MATCH('stovky družstva'!F110,$B$4:$B579,0)),ISNUMBER(MATCH('stovky družstva'!F110,$M$4:$M579,0)),ISNUMBER(MATCH('stovky družstva'!F110,$X$4:$X579,0)),ISNUMBER(MATCH('stovky družstva'!F110,$AI$4:$AI579,0))),"",'stovky družstva'!F110))</f>
        <v>0</v>
      </c>
      <c r="AZ54" s="124">
        <f>IF('stovky družstva'!G110="",0,IF(OR(ISNUMBER(MATCH('stovky družstva'!G110,$B$4:$B579,0)),ISNUMBER(MATCH('stovky družstva'!G110,$M$4:$M579,0)),ISNUMBER(MATCH('stovky družstva'!G110,$X$4:$X579,0)),ISNUMBER(MATCH('stovky družstva'!G110,$AI$4:$AI579,0))),"",'stovky družstva'!G110))</f>
        <v>0</v>
      </c>
      <c r="BA54" s="124">
        <f>IF('stovky družstva'!H110="",0,IF(OR(ISNUMBER(MATCH('stovky družstva'!H110,$B$4:$B579,0)),ISNUMBER(MATCH('stovky družstva'!H110,$M$4:$M579,0)),ISNUMBER(MATCH('stovky družstva'!H110,$X$4:$X579,0)),ISNUMBER(MATCH('stovky družstva'!H110,$AI$4:$AI579,0))),"",'stovky družstva'!H110))</f>
        <v>0</v>
      </c>
      <c r="BB54" s="124">
        <f>IF('stovky družstva'!I110="",0,IF(OR(ISNUMBER(MATCH('stovky družstva'!I110,$B$4:$B579,0)),ISNUMBER(MATCH('stovky družstva'!I110,$M$4:$M579,0)),ISNUMBER(MATCH('stovky družstva'!I110,$X$4:$X579,0)),ISNUMBER(MATCH('stovky družstva'!I110,$AI$4:$AI579,0))),"",'stovky družstva'!I110))</f>
        <v>0</v>
      </c>
      <c r="BC54" s="124">
        <f>IF('stovky družstva'!J110="",0,IF(OR(ISNUMBER(MATCH('stovky družstva'!J110,$B$4:$B579,0)),ISNUMBER(MATCH('stovky družstva'!J110,$M$4:$M579,0)),ISNUMBER(MATCH('stovky družstva'!J110,$X$4:$X579,0)),ISNUMBER(MATCH('stovky družstva'!J110,$AI$4:$AI579,0))),"",'stovky družstva'!J110))</f>
        <v>0</v>
      </c>
    </row>
    <row r="55" spans="1:55" ht="21" customHeight="1">
      <c r="A55" s="92"/>
      <c r="B55" s="179"/>
      <c r="C55" s="204"/>
      <c r="D55" s="24">
        <f t="shared" si="0"/>
        <v>2</v>
      </c>
      <c r="E55" s="6"/>
      <c r="F55" s="6"/>
      <c r="G55" s="6"/>
      <c r="H55" s="29" t="str">
        <f>IF(B54="","",IF(SUM(E$4:G$163)=0,"",IF(I55="",IF(G55="",IF(F55="",IF(E55="",999,E55),MAX(E55:F55)),LARGE(E55:G55,2)),998)))</f>
        <v/>
      </c>
      <c r="I55" s="6"/>
      <c r="J55" s="21"/>
      <c r="K55" s="124"/>
      <c r="L55" s="92"/>
      <c r="M55" s="179"/>
      <c r="N55" s="204"/>
      <c r="O55" s="24">
        <f t="shared" si="1"/>
        <v>2</v>
      </c>
      <c r="P55" s="6"/>
      <c r="Q55" s="6"/>
      <c r="R55" s="6"/>
      <c r="S55" s="29" t="str">
        <f>IF(M54="","",IF(SUM(P$4:R$163)=0,"",IF(T55="",IF(R55="",IF(Q55="",IF(P55="",999,P55),MAX(P55:Q55)),LARGE(P55:R55,2)),998)))</f>
        <v/>
      </c>
      <c r="T55" s="6"/>
      <c r="U55" s="21"/>
      <c r="W55" s="92"/>
      <c r="X55" s="200"/>
      <c r="Y55" s="204"/>
      <c r="Z55" s="24">
        <f t="shared" si="2"/>
        <v>2</v>
      </c>
      <c r="AA55" s="6"/>
      <c r="AB55" s="6"/>
      <c r="AC55" s="6"/>
      <c r="AD55" s="29" t="str">
        <f>IF(X54="","",IF(SUM(AA$4:AC$163)=0,"",IF(AE55="",IF(AC55="",IF(AB55="",IF(AA55="",999,AA55),MAX(AA55:AB55)),LARGE(AA55:AC55,2)),998)))</f>
        <v/>
      </c>
      <c r="AE55" s="6"/>
      <c r="AF55" s="21"/>
      <c r="AH55" s="92"/>
      <c r="AI55" s="200"/>
      <c r="AJ55" s="204"/>
      <c r="AK55" s="24">
        <f t="shared" si="3"/>
        <v>2</v>
      </c>
      <c r="AL55" s="6"/>
      <c r="AM55" s="6"/>
      <c r="AN55" s="6"/>
      <c r="AO55" s="29" t="str">
        <f>IF(AI54="","",IF(SUM(AL$4:AN$163)=0,"",IF(AP55="",IF(AN55="",IF(AM55="",IF(AL55="",999,AL55),MAX(AL55:AM55)),LARGE(AL55:AN55,2)),998)))</f>
        <v/>
      </c>
      <c r="AP55" s="6"/>
      <c r="AQ55" s="21"/>
      <c r="AW55" s="124"/>
      <c r="AX55" s="124"/>
      <c r="AY55" s="124"/>
      <c r="AZ55" s="124"/>
      <c r="BA55" s="124"/>
      <c r="BB55" s="124"/>
      <c r="BC55" s="124"/>
    </row>
    <row r="56" spans="1:55" ht="21" customHeight="1">
      <c r="A56" s="92" t="str">
        <f>IF(B56="","",INDEX(Výpočty!$AJ$4:$AJ$600,MATCH('stovky startovka'!B56:B57,Výpočty!$AK$4:$AK$600,0),1))</f>
        <v/>
      </c>
      <c r="B56" s="176"/>
      <c r="C56" s="190" t="str">
        <f>IF(B56="","",INDEX(Výpočty!$AL$4:$AL$600,MATCH('stovky startovka'!B56,Výpočty!$AK$4:$AK$600,0),1))</f>
        <v/>
      </c>
      <c r="D56" s="24">
        <f t="shared" si="0"/>
        <v>1</v>
      </c>
      <c r="E56" s="6"/>
      <c r="F56" s="6"/>
      <c r="G56" s="6"/>
      <c r="H56" s="6" t="str">
        <f>IF(B56="","",IF(SUM(E$4:G$163)=0,"",IF(I56="",IF(G56="",IF(F56="",IF(E56="",999,E56),MAX(E56:F56)),LARGE(E56:G56,2)),998)))</f>
        <v/>
      </c>
      <c r="I56" s="6"/>
      <c r="J56" s="21"/>
      <c r="K56" s="124"/>
      <c r="L56" s="92" t="str">
        <f>IF(M56="","",INDEX(Výpočty!$AJ$4:$AJ$600,MATCH('stovky startovka'!M56:M57,Výpočty!$AK$4:$AK$600,0),1))</f>
        <v/>
      </c>
      <c r="M56" s="179"/>
      <c r="N56" s="190" t="str">
        <f>IF(M56="","",INDEX(Výpočty!$AL$4:$AL$600,MATCH('stovky startovka'!M56,Výpočty!$AK$4:$AK$600,0),1))</f>
        <v/>
      </c>
      <c r="O56" s="24">
        <f t="shared" si="1"/>
        <v>1</v>
      </c>
      <c r="P56" s="6"/>
      <c r="Q56" s="6"/>
      <c r="R56" s="6"/>
      <c r="S56" s="6" t="str">
        <f>IF(M56="","",IF(SUM(P$4:R$163)=0,"",IF(T56="",IF(R56="",IF(Q56="",IF(P56="",999,P56),MAX(P56:Q56)),LARGE(P56:R56,2)),998)))</f>
        <v/>
      </c>
      <c r="T56" s="6"/>
      <c r="U56" s="21"/>
      <c r="W56" s="92" t="str">
        <f>IF(X56="","",INDEX(Výpočty!$AJ$4:$AJ$600,MATCH('stovky startovka'!X56:X57,Výpočty!$AK$4:$AK$600,0),1))</f>
        <v/>
      </c>
      <c r="X56" s="200"/>
      <c r="Y56" s="190" t="str">
        <f>IF(X56="","",INDEX(Výpočty!$AL$4:$AL$600,MATCH('stovky startovka'!X56,Výpočty!$AK$4:$AK$600,0),1))</f>
        <v/>
      </c>
      <c r="Z56" s="24">
        <f t="shared" si="2"/>
        <v>1</v>
      </c>
      <c r="AA56" s="6"/>
      <c r="AB56" s="6"/>
      <c r="AC56" s="6"/>
      <c r="AD56" s="6" t="str">
        <f>IF(X56="","",IF(SUM(AA$4:AC$163)=0,"",IF(AE56="",IF(AC56="",IF(AB56="",IF(AA56="",999,AA56),MAX(AA56:AB56)),LARGE(AA56:AC56,2)),998)))</f>
        <v/>
      </c>
      <c r="AE56" s="6"/>
      <c r="AF56" s="21"/>
      <c r="AH56" s="92" t="str">
        <f>IF(AI56="","",INDEX(Výpočty!$AJ$4:$AJ$600,MATCH('stovky startovka'!AI56:AI57,Výpočty!$AK$4:$AK$600,0),1))</f>
        <v/>
      </c>
      <c r="AI56" s="200"/>
      <c r="AJ56" s="190" t="str">
        <f>IF(AI56="","",INDEX(Výpočty!$AL$4:$AL$600,MATCH('stovky startovka'!AI56,Výpočty!$AK$4:$AK$600,0),1))</f>
        <v/>
      </c>
      <c r="AK56" s="24">
        <f t="shared" si="3"/>
        <v>1</v>
      </c>
      <c r="AL56" s="6"/>
      <c r="AM56" s="6"/>
      <c r="AN56" s="6"/>
      <c r="AO56" s="6" t="str">
        <f>IF(AI56="","",IF(SUM(AL$4:AN$163)=0,"",IF(AP56="",IF(AN56="",IF(AM56="",IF(AL56="",999,AL56),MAX(AL56:AM56)),LARGE(AL56:AN56,2)),998)))</f>
        <v/>
      </c>
      <c r="AP56" s="6"/>
      <c r="AQ56" s="21"/>
      <c r="AT56">
        <f>'stovky družstva'!B113</f>
        <v>0</v>
      </c>
      <c r="AU56" t="s">
        <v>49</v>
      </c>
      <c r="AV56">
        <f t="shared" ref="AV56" si="13">AV54+1</f>
        <v>5</v>
      </c>
      <c r="AW56" s="124">
        <f>IF('stovky družstva'!D114="",0,IF(OR(ISNUMBER(MATCH('stovky družstva'!D114,$B$4:$B583,0)),ISNUMBER(MATCH('stovky družstva'!D114,$M$4:$M583,0)),ISNUMBER(MATCH('stovky družstva'!D114,$X$4:$X583,0)),ISNUMBER(MATCH('stovky družstva'!D114,$AI$4:$AI583,0))),"",'stovky družstva'!D114))</f>
        <v>0</v>
      </c>
      <c r="AX56" s="124">
        <f>IF('stovky družstva'!E114="",0,IF(OR(ISNUMBER(MATCH('stovky družstva'!E114,$B$4:$B583,0)),ISNUMBER(MATCH('stovky družstva'!E114,$M$4:$M583,0)),ISNUMBER(MATCH('stovky družstva'!E114,$X$4:$X583,0)),ISNUMBER(MATCH('stovky družstva'!E114,$AI$4:$AI583,0))),"",'stovky družstva'!E114))</f>
        <v>0</v>
      </c>
      <c r="AY56" s="124">
        <f>IF('stovky družstva'!F114="",0,IF(OR(ISNUMBER(MATCH('stovky družstva'!F114,$B$4:$B583,0)),ISNUMBER(MATCH('stovky družstva'!F114,$M$4:$M583,0)),ISNUMBER(MATCH('stovky družstva'!F114,$X$4:$X583,0)),ISNUMBER(MATCH('stovky družstva'!F114,$AI$4:$AI583,0))),"",'stovky družstva'!F114))</f>
        <v>0</v>
      </c>
      <c r="AZ56" s="124">
        <f>IF('stovky družstva'!G114="",0,IF(OR(ISNUMBER(MATCH('stovky družstva'!G114,$B$4:$B583,0)),ISNUMBER(MATCH('stovky družstva'!G114,$M$4:$M583,0)),ISNUMBER(MATCH('stovky družstva'!G114,$X$4:$X583,0)),ISNUMBER(MATCH('stovky družstva'!G114,$AI$4:$AI583,0))),"",'stovky družstva'!G114))</f>
        <v>0</v>
      </c>
      <c r="BA56" s="124">
        <f>IF('stovky družstva'!H114="",0,IF(OR(ISNUMBER(MATCH('stovky družstva'!H114,$B$4:$B583,0)),ISNUMBER(MATCH('stovky družstva'!H114,$M$4:$M583,0)),ISNUMBER(MATCH('stovky družstva'!H114,$X$4:$X583,0)),ISNUMBER(MATCH('stovky družstva'!H114,$AI$4:$AI583,0))),"",'stovky družstva'!H114))</f>
        <v>0</v>
      </c>
      <c r="BB56" s="124">
        <f>IF('stovky družstva'!I114="",0,IF(OR(ISNUMBER(MATCH('stovky družstva'!I114,$B$4:$B583,0)),ISNUMBER(MATCH('stovky družstva'!I114,$M$4:$M583,0)),ISNUMBER(MATCH('stovky družstva'!I114,$X$4:$X583,0)),ISNUMBER(MATCH('stovky družstva'!I114,$AI$4:$AI583,0))),"",'stovky družstva'!I114))</f>
        <v>0</v>
      </c>
      <c r="BC56" s="124">
        <f>IF('stovky družstva'!J114="",0,IF(OR(ISNUMBER(MATCH('stovky družstva'!J114,$B$4:$B583,0)),ISNUMBER(MATCH('stovky družstva'!J114,$M$4:$M583,0)),ISNUMBER(MATCH('stovky družstva'!J114,$X$4:$X583,0)),ISNUMBER(MATCH('stovky družstva'!J114,$AI$4:$AI583,0))),"",'stovky družstva'!J114))</f>
        <v>0</v>
      </c>
    </row>
    <row r="57" spans="1:55" ht="21" customHeight="1">
      <c r="A57" s="92"/>
      <c r="B57" s="179"/>
      <c r="C57" s="204"/>
      <c r="D57" s="24">
        <f t="shared" si="0"/>
        <v>2</v>
      </c>
      <c r="E57" s="6"/>
      <c r="F57" s="6"/>
      <c r="G57" s="6"/>
      <c r="H57" s="6" t="str">
        <f>IF(B56="","",IF(SUM(E$4:G$163)=0,"",IF(I57="",IF(G57="",IF(F57="",IF(E57="",999,E57),MAX(E57:F57)),LARGE(E57:G57,2)),998)))</f>
        <v/>
      </c>
      <c r="I57" s="6"/>
      <c r="J57" s="21"/>
      <c r="K57" s="124"/>
      <c r="L57" s="92"/>
      <c r="M57" s="179"/>
      <c r="N57" s="204"/>
      <c r="O57" s="24">
        <f t="shared" si="1"/>
        <v>2</v>
      </c>
      <c r="P57" s="6"/>
      <c r="Q57" s="6"/>
      <c r="R57" s="6"/>
      <c r="S57" s="6" t="str">
        <f>IF(M56="","",IF(SUM(P$4:R$163)=0,"",IF(T57="",IF(R57="",IF(Q57="",IF(P57="",999,P57),MAX(P57:Q57)),LARGE(P57:R57,2)),998)))</f>
        <v/>
      </c>
      <c r="T57" s="6"/>
      <c r="U57" s="21"/>
      <c r="W57" s="92"/>
      <c r="X57" s="200"/>
      <c r="Y57" s="204"/>
      <c r="Z57" s="24">
        <f t="shared" si="2"/>
        <v>2</v>
      </c>
      <c r="AA57" s="6"/>
      <c r="AB57" s="6"/>
      <c r="AC57" s="6"/>
      <c r="AD57" s="6" t="str">
        <f>IF(X56="","",IF(SUM(AA$4:AC$163)=0,"",IF(AE57="",IF(AC57="",IF(AB57="",IF(AA57="",999,AA57),MAX(AA57:AB57)),LARGE(AA57:AC57,2)),998)))</f>
        <v/>
      </c>
      <c r="AE57" s="6"/>
      <c r="AF57" s="21"/>
      <c r="AH57" s="92"/>
      <c r="AI57" s="200"/>
      <c r="AJ57" s="204"/>
      <c r="AK57" s="24">
        <f t="shared" si="3"/>
        <v>2</v>
      </c>
      <c r="AL57" s="6"/>
      <c r="AM57" s="6"/>
      <c r="AN57" s="6"/>
      <c r="AO57" s="6" t="str">
        <f>IF(AI56="","",IF(SUM(AL$4:AN$163)=0,"",IF(AP57="",IF(AN57="",IF(AM57="",IF(AL57="",999,AL57),MAX(AL57:AM57)),LARGE(AL57:AN57,2)),998)))</f>
        <v/>
      </c>
      <c r="AP57" s="6"/>
      <c r="AQ57" s="21"/>
      <c r="AW57" s="124"/>
      <c r="AX57" s="124"/>
      <c r="AY57" s="124"/>
      <c r="AZ57" s="124"/>
      <c r="BA57" s="124"/>
      <c r="BB57" s="124"/>
      <c r="BC57" s="124"/>
    </row>
    <row r="58" spans="1:55" ht="21" customHeight="1">
      <c r="A58" s="92" t="str">
        <f>IF(B58="","",INDEX(Výpočty!$AJ$4:$AJ$600,MATCH('stovky startovka'!B58:B59,Výpočty!$AK$4:$AK$600,0),1))</f>
        <v/>
      </c>
      <c r="B58" s="200"/>
      <c r="C58" s="190" t="str">
        <f>IF(B58="","",INDEX(Výpočty!$AL$4:$AL$600,MATCH('stovky startovka'!B58,Výpočty!$AK$4:$AK$600,0),1))</f>
        <v/>
      </c>
      <c r="D58" s="24">
        <f t="shared" si="0"/>
        <v>1</v>
      </c>
      <c r="E58" s="6"/>
      <c r="F58" s="6"/>
      <c r="G58" s="6"/>
      <c r="H58" s="6" t="str">
        <f>IF(B58="","",IF(SUM(E$4:G$163)=0,"",IF(I58="",IF(G58="",IF(F58="",IF(E58="",999,E58),MAX(E58:F58)),LARGE(E58:G58,2)),998)))</f>
        <v/>
      </c>
      <c r="I58" s="6"/>
      <c r="J58" s="21"/>
      <c r="K58" s="124"/>
      <c r="L58" s="92" t="str">
        <f>IF(M58="","",INDEX(Výpočty!$AJ$4:$AJ$600,MATCH('stovky startovka'!M58:M59,Výpočty!$AK$4:$AK$600,0),1))</f>
        <v/>
      </c>
      <c r="M58" s="200"/>
      <c r="N58" s="190" t="str">
        <f>IF(M58="","",INDEX(Výpočty!$AL$4:$AL$600,MATCH('stovky startovka'!M58,Výpočty!$AK$4:$AK$600,0),1))</f>
        <v/>
      </c>
      <c r="O58" s="24">
        <f t="shared" si="1"/>
        <v>1</v>
      </c>
      <c r="P58" s="6"/>
      <c r="Q58" s="6"/>
      <c r="R58" s="6"/>
      <c r="S58" s="6" t="str">
        <f>IF(M58="","",IF(SUM(P$4:R$163)=0,"",IF(T58="",IF(R58="",IF(Q58="",IF(P58="",999,P58),MAX(P58:Q58)),LARGE(P58:R58,2)),998)))</f>
        <v/>
      </c>
      <c r="T58" s="6"/>
      <c r="U58" s="21"/>
      <c r="W58" s="92" t="str">
        <f>IF(X58="","",INDEX(Výpočty!$AJ$4:$AJ$600,MATCH('stovky startovka'!X58:X59,Výpočty!$AK$4:$AK$600,0),1))</f>
        <v/>
      </c>
      <c r="X58" s="200"/>
      <c r="Y58" s="190" t="str">
        <f>IF(X58="","",INDEX(Výpočty!$AL$4:$AL$600,MATCH('stovky startovka'!X58,Výpočty!$AK$4:$AK$600,0),1))</f>
        <v/>
      </c>
      <c r="Z58" s="24">
        <f t="shared" si="2"/>
        <v>1</v>
      </c>
      <c r="AA58" s="6"/>
      <c r="AB58" s="6"/>
      <c r="AC58" s="6"/>
      <c r="AD58" s="6" t="str">
        <f>IF(X58="","",IF(SUM(AA$4:AC$163)=0,"",IF(AE58="",IF(AC58="",IF(AB58="",IF(AA58="",999,AA58),MAX(AA58:AB58)),LARGE(AA58:AC58,2)),998)))</f>
        <v/>
      </c>
      <c r="AE58" s="6"/>
      <c r="AF58" s="21"/>
      <c r="AH58" s="92" t="str">
        <f>IF(AI58="","",INDEX(Výpočty!$AJ$4:$AJ$600,MATCH('stovky startovka'!AI58:AI59,Výpočty!$AK$4:$AK$600,0),1))</f>
        <v/>
      </c>
      <c r="AI58" s="200"/>
      <c r="AJ58" s="190" t="str">
        <f>IF(AI58="","",INDEX(Výpočty!$AL$4:$AL$600,MATCH('stovky startovka'!AI58,Výpočty!$AK$4:$AK$600,0),1))</f>
        <v/>
      </c>
      <c r="AK58" s="24">
        <f t="shared" si="3"/>
        <v>1</v>
      </c>
      <c r="AL58" s="6"/>
      <c r="AM58" s="6"/>
      <c r="AN58" s="6"/>
      <c r="AO58" s="6" t="str">
        <f>IF(AI58="","",IF(SUM(AL$4:AN$163)=0,"",IF(AP58="",IF(AN58="",IF(AM58="",IF(AL58="",999,AL58),MAX(AL58:AM58)),LARGE(AL58:AN58,2)),998)))</f>
        <v/>
      </c>
      <c r="AP58" s="6"/>
      <c r="AQ58" s="21"/>
      <c r="AT58">
        <f>'stovky družstva'!B117</f>
        <v>0</v>
      </c>
      <c r="AU58" t="s">
        <v>49</v>
      </c>
      <c r="AV58">
        <f t="shared" ref="AV58" si="14">AV56+1</f>
        <v>6</v>
      </c>
      <c r="AW58" s="124">
        <f>IF('stovky družstva'!D118="",0,IF(OR(ISNUMBER(MATCH('stovky družstva'!D118,$B$4:$B587,0)),ISNUMBER(MATCH('stovky družstva'!D118,$M$4:$M587,0)),ISNUMBER(MATCH('stovky družstva'!D118,$X$4:$X587,0)),ISNUMBER(MATCH('stovky družstva'!D118,$AI$4:$AI587,0))),"",'stovky družstva'!D118))</f>
        <v>0</v>
      </c>
      <c r="AX58" s="124">
        <f>IF('stovky družstva'!E118="",0,IF(OR(ISNUMBER(MATCH('stovky družstva'!E118,$B$4:$B587,0)),ISNUMBER(MATCH('stovky družstva'!E118,$M$4:$M587,0)),ISNUMBER(MATCH('stovky družstva'!E118,$X$4:$X587,0)),ISNUMBER(MATCH('stovky družstva'!E118,$AI$4:$AI587,0))),"",'stovky družstva'!E118))</f>
        <v>0</v>
      </c>
      <c r="AY58" s="124">
        <f>IF('stovky družstva'!F118="",0,IF(OR(ISNUMBER(MATCH('stovky družstva'!F118,$B$4:$B587,0)),ISNUMBER(MATCH('stovky družstva'!F118,$M$4:$M587,0)),ISNUMBER(MATCH('stovky družstva'!F118,$X$4:$X587,0)),ISNUMBER(MATCH('stovky družstva'!F118,$AI$4:$AI587,0))),"",'stovky družstva'!F118))</f>
        <v>0</v>
      </c>
      <c r="AZ58" s="124">
        <f>IF('stovky družstva'!G118="",0,IF(OR(ISNUMBER(MATCH('stovky družstva'!G118,$B$4:$B587,0)),ISNUMBER(MATCH('stovky družstva'!G118,$M$4:$M587,0)),ISNUMBER(MATCH('stovky družstva'!G118,$X$4:$X587,0)),ISNUMBER(MATCH('stovky družstva'!G118,$AI$4:$AI587,0))),"",'stovky družstva'!G118))</f>
        <v>0</v>
      </c>
      <c r="BA58" s="124">
        <f>IF('stovky družstva'!H118="",0,IF(OR(ISNUMBER(MATCH('stovky družstva'!H118,$B$4:$B587,0)),ISNUMBER(MATCH('stovky družstva'!H118,$M$4:$M587,0)),ISNUMBER(MATCH('stovky družstva'!H118,$X$4:$X587,0)),ISNUMBER(MATCH('stovky družstva'!H118,$AI$4:$AI587,0))),"",'stovky družstva'!H118))</f>
        <v>0</v>
      </c>
      <c r="BB58" s="124">
        <f>IF('stovky družstva'!I118="",0,IF(OR(ISNUMBER(MATCH('stovky družstva'!I118,$B$4:$B587,0)),ISNUMBER(MATCH('stovky družstva'!I118,$M$4:$M587,0)),ISNUMBER(MATCH('stovky družstva'!I118,$X$4:$X587,0)),ISNUMBER(MATCH('stovky družstva'!I118,$AI$4:$AI587,0))),"",'stovky družstva'!I118))</f>
        <v>0</v>
      </c>
      <c r="BC58" s="124">
        <f>IF('stovky družstva'!J118="",0,IF(OR(ISNUMBER(MATCH('stovky družstva'!J118,$B$4:$B587,0)),ISNUMBER(MATCH('stovky družstva'!J118,$M$4:$M587,0)),ISNUMBER(MATCH('stovky družstva'!J118,$X$4:$X587,0)),ISNUMBER(MATCH('stovky družstva'!J118,$AI$4:$AI587,0))),"",'stovky družstva'!J118))</f>
        <v>0</v>
      </c>
    </row>
    <row r="59" spans="1:55" ht="21" customHeight="1">
      <c r="A59" s="92"/>
      <c r="B59" s="200"/>
      <c r="C59" s="204"/>
      <c r="D59" s="24">
        <f t="shared" si="0"/>
        <v>2</v>
      </c>
      <c r="E59" s="6"/>
      <c r="F59" s="6"/>
      <c r="G59" s="6"/>
      <c r="H59" s="6" t="str">
        <f>IF(B58="","",IF(SUM(E$4:G$163)=0,"",IF(I59="",IF(G59="",IF(F59="",IF(E59="",999,E59),MAX(E59:F59)),LARGE(E59:G59,2)),998)))</f>
        <v/>
      </c>
      <c r="I59" s="6"/>
      <c r="J59" s="21"/>
      <c r="K59" s="124"/>
      <c r="L59" s="92"/>
      <c r="M59" s="200"/>
      <c r="N59" s="204"/>
      <c r="O59" s="24">
        <f t="shared" si="1"/>
        <v>2</v>
      </c>
      <c r="P59" s="6"/>
      <c r="Q59" s="6"/>
      <c r="R59" s="6"/>
      <c r="S59" s="6" t="str">
        <f>IF(M58="","",IF(SUM(P$4:R$163)=0,"",IF(T59="",IF(R59="",IF(Q59="",IF(P59="",999,P59),MAX(P59:Q59)),LARGE(P59:R59,2)),998)))</f>
        <v/>
      </c>
      <c r="T59" s="6"/>
      <c r="U59" s="21"/>
      <c r="W59" s="92"/>
      <c r="X59" s="200"/>
      <c r="Y59" s="204"/>
      <c r="Z59" s="24">
        <f t="shared" si="2"/>
        <v>2</v>
      </c>
      <c r="AA59" s="6"/>
      <c r="AB59" s="6"/>
      <c r="AC59" s="6"/>
      <c r="AD59" s="6" t="str">
        <f>IF(X58="","",IF(SUM(AA$4:AC$163)=0,"",IF(AE59="",IF(AC59="",IF(AB59="",IF(AA59="",999,AA59),MAX(AA59:AB59)),LARGE(AA59:AC59,2)),998)))</f>
        <v/>
      </c>
      <c r="AE59" s="6"/>
      <c r="AF59" s="21"/>
      <c r="AH59" s="92"/>
      <c r="AI59" s="200"/>
      <c r="AJ59" s="204"/>
      <c r="AK59" s="24">
        <f t="shared" si="3"/>
        <v>2</v>
      </c>
      <c r="AL59" s="6"/>
      <c r="AM59" s="6"/>
      <c r="AN59" s="6"/>
      <c r="AO59" s="6" t="str">
        <f>IF(AI58="","",IF(SUM(AL$4:AN$163)=0,"",IF(AP59="",IF(AN59="",IF(AM59="",IF(AL59="",999,AL59),MAX(AL59:AM59)),LARGE(AL59:AN59,2)),998)))</f>
        <v/>
      </c>
      <c r="AP59" s="6"/>
      <c r="AQ59" s="21"/>
      <c r="AW59" s="124"/>
      <c r="AX59" s="124"/>
      <c r="AY59" s="124"/>
      <c r="AZ59" s="124"/>
      <c r="BA59" s="124"/>
      <c r="BB59" s="124"/>
      <c r="BC59" s="124"/>
    </row>
    <row r="60" spans="1:55" ht="21" customHeight="1">
      <c r="A60" s="92" t="str">
        <f>IF(B60="","",INDEX(Výpočty!$AJ$4:$AJ$600,MATCH('stovky startovka'!B60:B61,Výpočty!$AK$4:$AK$600,0),1))</f>
        <v/>
      </c>
      <c r="B60" s="200"/>
      <c r="C60" s="190" t="str">
        <f>IF(B60="","",INDEX(Výpočty!$AL$4:$AL$600,MATCH('stovky startovka'!B60,Výpočty!$AK$4:$AK$600,0),1))</f>
        <v/>
      </c>
      <c r="D60" s="24">
        <f t="shared" si="0"/>
        <v>1</v>
      </c>
      <c r="E60" s="6"/>
      <c r="F60" s="6"/>
      <c r="G60" s="6"/>
      <c r="H60" s="6" t="str">
        <f>IF(B60="","",IF(SUM(E$4:G$163)=0,"",IF(I60="",IF(G60="",IF(F60="",IF(E60="",999,E60),MAX(E60:F60)),LARGE(E60:G60,2)),998)))</f>
        <v/>
      </c>
      <c r="I60" s="6"/>
      <c r="J60" s="21"/>
      <c r="K60" s="124"/>
      <c r="L60" s="92" t="str">
        <f>IF(M60="","",INDEX(Výpočty!$AJ$4:$AJ$600,MATCH('stovky startovka'!M60:M61,Výpočty!$AK$4:$AK$600,0),1))</f>
        <v/>
      </c>
      <c r="M60" s="200"/>
      <c r="N60" s="190" t="str">
        <f>IF(M60="","",INDEX(Výpočty!$AL$4:$AL$600,MATCH('stovky startovka'!M60,Výpočty!$AK$4:$AK$600,0),1))</f>
        <v/>
      </c>
      <c r="O60" s="24">
        <f t="shared" si="1"/>
        <v>1</v>
      </c>
      <c r="P60" s="6"/>
      <c r="Q60" s="6"/>
      <c r="R60" s="6"/>
      <c r="S60" s="6" t="str">
        <f>IF(M60="","",IF(SUM(P$4:R$163)=0,"",IF(T60="",IF(R60="",IF(Q60="",IF(P60="",999,P60),MAX(P60:Q60)),LARGE(P60:R60,2)),998)))</f>
        <v/>
      </c>
      <c r="T60" s="6"/>
      <c r="U60" s="21"/>
      <c r="W60" s="92" t="str">
        <f>IF(X60="","",INDEX(Výpočty!$AJ$4:$AJ$600,MATCH('stovky startovka'!X60:X61,Výpočty!$AK$4:$AK$600,0),1))</f>
        <v/>
      </c>
      <c r="X60" s="200"/>
      <c r="Y60" s="190" t="str">
        <f>IF(X60="","",INDEX(Výpočty!$AL$4:$AL$600,MATCH('stovky startovka'!X60,Výpočty!$AK$4:$AK$600,0),1))</f>
        <v/>
      </c>
      <c r="Z60" s="24">
        <f t="shared" si="2"/>
        <v>1</v>
      </c>
      <c r="AA60" s="6"/>
      <c r="AB60" s="6"/>
      <c r="AC60" s="6"/>
      <c r="AD60" s="6" t="str">
        <f>IF(X60="","",IF(SUM(AA$4:AC$163)=0,"",IF(AE60="",IF(AC60="",IF(AB60="",IF(AA60="",999,AA60),MAX(AA60:AB60)),LARGE(AA60:AC60,2)),998)))</f>
        <v/>
      </c>
      <c r="AE60" s="6"/>
      <c r="AF60" s="21"/>
      <c r="AH60" s="92" t="str">
        <f>IF(AI60="","",INDEX(Výpočty!$AJ$4:$AJ$600,MATCH('stovky startovka'!AI60:AI61,Výpočty!$AK$4:$AK$600,0),1))</f>
        <v/>
      </c>
      <c r="AI60" s="200"/>
      <c r="AJ60" s="190" t="str">
        <f>IF(AI60="","",INDEX(Výpočty!$AL$4:$AL$600,MATCH('stovky startovka'!AI60,Výpočty!$AK$4:$AK$600,0),1))</f>
        <v/>
      </c>
      <c r="AK60" s="24">
        <f t="shared" si="3"/>
        <v>1</v>
      </c>
      <c r="AL60" s="6"/>
      <c r="AM60" s="6"/>
      <c r="AN60" s="6"/>
      <c r="AO60" s="6" t="str">
        <f>IF(AI60="","",IF(SUM(AL$4:AN$163)=0,"",IF(AP60="",IF(AN60="",IF(AM60="",IF(AL60="",999,AL60),MAX(AL60:AM60)),LARGE(AL60:AN60,2)),998)))</f>
        <v/>
      </c>
      <c r="AP60" s="6"/>
      <c r="AQ60" s="21"/>
      <c r="AT60">
        <f>'stovky družstva'!B121</f>
        <v>0</v>
      </c>
      <c r="AU60" t="s">
        <v>49</v>
      </c>
      <c r="AV60">
        <f t="shared" ref="AV60" si="15">AV58+1</f>
        <v>7</v>
      </c>
      <c r="AW60" s="124">
        <f>IF('stovky družstva'!D122="",0,IF(OR(ISNUMBER(MATCH('stovky družstva'!D122,$B$4:$B591,0)),ISNUMBER(MATCH('stovky družstva'!D122,$M$4:$M591,0)),ISNUMBER(MATCH('stovky družstva'!D122,$X$4:$X591,0)),ISNUMBER(MATCH('stovky družstva'!D122,$AI$4:$AI591,0))),"",'stovky družstva'!D122))</f>
        <v>0</v>
      </c>
      <c r="AX60" s="124">
        <f>IF('stovky družstva'!E122="",0,IF(OR(ISNUMBER(MATCH('stovky družstva'!E122,$B$4:$B591,0)),ISNUMBER(MATCH('stovky družstva'!E122,$M$4:$M591,0)),ISNUMBER(MATCH('stovky družstva'!E122,$X$4:$X591,0)),ISNUMBER(MATCH('stovky družstva'!E122,$AI$4:$AI591,0))),"",'stovky družstva'!E122))</f>
        <v>0</v>
      </c>
      <c r="AY60" s="124">
        <f>IF('stovky družstva'!F122="",0,IF(OR(ISNUMBER(MATCH('stovky družstva'!F122,$B$4:$B591,0)),ISNUMBER(MATCH('stovky družstva'!F122,$M$4:$M591,0)),ISNUMBER(MATCH('stovky družstva'!F122,$X$4:$X591,0)),ISNUMBER(MATCH('stovky družstva'!F122,$AI$4:$AI591,0))),"",'stovky družstva'!F122))</f>
        <v>0</v>
      </c>
      <c r="AZ60" s="124">
        <f>IF('stovky družstva'!G122="",0,IF(OR(ISNUMBER(MATCH('stovky družstva'!G122,$B$4:$B591,0)),ISNUMBER(MATCH('stovky družstva'!G122,$M$4:$M591,0)),ISNUMBER(MATCH('stovky družstva'!G122,$X$4:$X591,0)),ISNUMBER(MATCH('stovky družstva'!G122,$AI$4:$AI591,0))),"",'stovky družstva'!G122))</f>
        <v>0</v>
      </c>
      <c r="BA60" s="124">
        <f>IF('stovky družstva'!H122="",0,IF(OR(ISNUMBER(MATCH('stovky družstva'!H122,$B$4:$B591,0)),ISNUMBER(MATCH('stovky družstva'!H122,$M$4:$M591,0)),ISNUMBER(MATCH('stovky družstva'!H122,$X$4:$X591,0)),ISNUMBER(MATCH('stovky družstva'!H122,$AI$4:$AI591,0))),"",'stovky družstva'!H122))</f>
        <v>0</v>
      </c>
      <c r="BB60" s="124">
        <f>IF('stovky družstva'!I122="",0,IF(OR(ISNUMBER(MATCH('stovky družstva'!I122,$B$4:$B591,0)),ISNUMBER(MATCH('stovky družstva'!I122,$M$4:$M591,0)),ISNUMBER(MATCH('stovky družstva'!I122,$X$4:$X591,0)),ISNUMBER(MATCH('stovky družstva'!I122,$AI$4:$AI591,0))),"",'stovky družstva'!I122))</f>
        <v>0</v>
      </c>
      <c r="BC60" s="124">
        <f>IF('stovky družstva'!J122="",0,IF(OR(ISNUMBER(MATCH('stovky družstva'!J122,$B$4:$B591,0)),ISNUMBER(MATCH('stovky družstva'!J122,$M$4:$M591,0)),ISNUMBER(MATCH('stovky družstva'!J122,$X$4:$X591,0)),ISNUMBER(MATCH('stovky družstva'!J122,$AI$4:$AI591,0))),"",'stovky družstva'!J122))</f>
        <v>0</v>
      </c>
    </row>
    <row r="61" spans="1:55" ht="21" customHeight="1">
      <c r="A61" s="92"/>
      <c r="B61" s="200"/>
      <c r="C61" s="204"/>
      <c r="D61" s="24">
        <f t="shared" si="0"/>
        <v>2</v>
      </c>
      <c r="E61" s="6"/>
      <c r="F61" s="6"/>
      <c r="G61" s="6"/>
      <c r="H61" s="6" t="str">
        <f>IF(B60="","",IF(SUM(E$4:G$163)=0,"",IF(I61="",IF(G61="",IF(F61="",IF(E61="",999,E61),MAX(E61:F61)),LARGE(E61:G61,2)),998)))</f>
        <v/>
      </c>
      <c r="I61" s="6"/>
      <c r="J61" s="21"/>
      <c r="K61" s="124"/>
      <c r="L61" s="92"/>
      <c r="M61" s="200"/>
      <c r="N61" s="204"/>
      <c r="O61" s="24">
        <f t="shared" si="1"/>
        <v>2</v>
      </c>
      <c r="P61" s="6"/>
      <c r="Q61" s="6"/>
      <c r="R61" s="6"/>
      <c r="S61" s="6" t="str">
        <f>IF(M60="","",IF(SUM(P$4:R$163)=0,"",IF(T61="",IF(R61="",IF(Q61="",IF(P61="",999,P61),MAX(P61:Q61)),LARGE(P61:R61,2)),998)))</f>
        <v/>
      </c>
      <c r="T61" s="6"/>
      <c r="U61" s="21"/>
      <c r="W61" s="92"/>
      <c r="X61" s="200"/>
      <c r="Y61" s="204"/>
      <c r="Z61" s="24">
        <f t="shared" si="2"/>
        <v>2</v>
      </c>
      <c r="AA61" s="6"/>
      <c r="AB61" s="6"/>
      <c r="AC61" s="6"/>
      <c r="AD61" s="6" t="str">
        <f>IF(X60="","",IF(SUM(AA$4:AC$163)=0,"",IF(AE61="",IF(AC61="",IF(AB61="",IF(AA61="",999,AA61),MAX(AA61:AB61)),LARGE(AA61:AC61,2)),998)))</f>
        <v/>
      </c>
      <c r="AE61" s="6"/>
      <c r="AF61" s="21"/>
      <c r="AH61" s="92"/>
      <c r="AI61" s="200"/>
      <c r="AJ61" s="204"/>
      <c r="AK61" s="24">
        <f t="shared" si="3"/>
        <v>2</v>
      </c>
      <c r="AL61" s="6"/>
      <c r="AM61" s="6"/>
      <c r="AN61" s="6"/>
      <c r="AO61" s="6" t="str">
        <f>IF(AI60="","",IF(SUM(AL$4:AN$163)=0,"",IF(AP61="",IF(AN61="",IF(AM61="",IF(AL61="",999,AL61),MAX(AL61:AM61)),LARGE(AL61:AN61,2)),998)))</f>
        <v/>
      </c>
      <c r="AP61" s="6"/>
      <c r="AQ61" s="21"/>
      <c r="AW61" s="124"/>
      <c r="AX61" s="124"/>
      <c r="AY61" s="124"/>
      <c r="AZ61" s="124"/>
      <c r="BA61" s="124"/>
      <c r="BB61" s="124"/>
      <c r="BC61" s="124"/>
    </row>
    <row r="62" spans="1:55" ht="21" customHeight="1">
      <c r="A62" s="92" t="str">
        <f>IF(B62="","",INDEX(Výpočty!$AJ$4:$AJ$600,MATCH('stovky startovka'!B62:B63,Výpočty!$AK$4:$AK$600,0),1))</f>
        <v/>
      </c>
      <c r="B62" s="200"/>
      <c r="C62" s="190" t="str">
        <f>IF(B62="","",INDEX(Výpočty!$AL$4:$AL$600,MATCH('stovky startovka'!B62,Výpočty!$AK$4:$AK$600,0),1))</f>
        <v/>
      </c>
      <c r="D62" s="24">
        <f t="shared" si="0"/>
        <v>1</v>
      </c>
      <c r="E62" s="6"/>
      <c r="F62" s="6"/>
      <c r="G62" s="6"/>
      <c r="H62" s="11" t="str">
        <f>IF(B62="","",IF(SUM(E$4:G$163)=0,"",IF(I62="",IF(G62="",IF(F62="",IF(E62="",999,E62),MAX(E62:F62)),LARGE(E62:G62,2)),998)))</f>
        <v/>
      </c>
      <c r="I62" s="6"/>
      <c r="J62" s="21"/>
      <c r="K62" s="124"/>
      <c r="L62" s="92" t="str">
        <f>IF(M62="","",INDEX(Výpočty!$AJ$4:$AJ$600,MATCH('stovky startovka'!M62:M63,Výpočty!$AK$4:$AK$600,0),1))</f>
        <v/>
      </c>
      <c r="M62" s="200"/>
      <c r="N62" s="190" t="str">
        <f>IF(M62="","",INDEX(Výpočty!$AL$4:$AL$600,MATCH('stovky startovka'!M62,Výpočty!$AK$4:$AK$600,0),1))</f>
        <v/>
      </c>
      <c r="O62" s="24">
        <f t="shared" si="1"/>
        <v>1</v>
      </c>
      <c r="P62" s="6"/>
      <c r="Q62" s="6"/>
      <c r="R62" s="6"/>
      <c r="S62" s="11" t="str">
        <f>IF(M62="","",IF(SUM(P$4:R$163)=0,"",IF(T62="",IF(R62="",IF(Q62="",IF(P62="",999,P62),MAX(P62:Q62)),LARGE(P62:R62,2)),998)))</f>
        <v/>
      </c>
      <c r="T62" s="6"/>
      <c r="U62" s="21"/>
      <c r="W62" s="92" t="str">
        <f>IF(X62="","",INDEX(Výpočty!$AJ$4:$AJ$600,MATCH('stovky startovka'!X62:X63,Výpočty!$AK$4:$AK$600,0),1))</f>
        <v/>
      </c>
      <c r="X62" s="200"/>
      <c r="Y62" s="190" t="str">
        <f>IF(X62="","",INDEX(Výpočty!$AL$4:$AL$600,MATCH('stovky startovka'!X62,Výpočty!$AK$4:$AK$600,0),1))</f>
        <v/>
      </c>
      <c r="Z62" s="24">
        <f t="shared" si="2"/>
        <v>1</v>
      </c>
      <c r="AA62" s="6"/>
      <c r="AB62" s="6"/>
      <c r="AC62" s="6"/>
      <c r="AD62" s="11" t="str">
        <f>IF(X62="","",IF(SUM(AA$4:AC$163)=0,"",IF(AE62="",IF(AC62="",IF(AB62="",IF(AA62="",999,AA62),MAX(AA62:AB62)),LARGE(AA62:AC62,2)),998)))</f>
        <v/>
      </c>
      <c r="AE62" s="6"/>
      <c r="AF62" s="21"/>
      <c r="AH62" s="92" t="str">
        <f>IF(AI62="","",INDEX(Výpočty!$AJ$4:$AJ$600,MATCH('stovky startovka'!AI62:AI63,Výpočty!$AK$4:$AK$600,0),1))</f>
        <v/>
      </c>
      <c r="AI62" s="200"/>
      <c r="AJ62" s="190" t="str">
        <f>IF(AI62="","",INDEX(Výpočty!$AL$4:$AL$600,MATCH('stovky startovka'!AI62,Výpočty!$AK$4:$AK$600,0),1))</f>
        <v/>
      </c>
      <c r="AK62" s="24">
        <f t="shared" si="3"/>
        <v>1</v>
      </c>
      <c r="AL62" s="6"/>
      <c r="AM62" s="6"/>
      <c r="AN62" s="6"/>
      <c r="AO62" s="11" t="str">
        <f>IF(AI62="","",IF(SUM(AL$4:AN$163)=0,"",IF(AP62="",IF(AN62="",IF(AM62="",IF(AL62="",999,AL62),MAX(AL62:AM62)),LARGE(AL62:AN62,2)),998)))</f>
        <v/>
      </c>
      <c r="AP62" s="6"/>
      <c r="AQ62" s="21"/>
      <c r="AT62">
        <f>'stovky družstva'!B125</f>
        <v>0</v>
      </c>
      <c r="AU62" t="s">
        <v>49</v>
      </c>
      <c r="AV62">
        <f t="shared" ref="AV62" si="16">AV60+1</f>
        <v>8</v>
      </c>
      <c r="AW62" s="124">
        <f>IF('stovky družstva'!D126="",0,IF(OR(ISNUMBER(MATCH('stovky družstva'!D126,$B$4:$B595,0)),ISNUMBER(MATCH('stovky družstva'!D126,$M$4:$M595,0)),ISNUMBER(MATCH('stovky družstva'!D126,$X$4:$X595,0)),ISNUMBER(MATCH('stovky družstva'!D126,$AI$4:$AI595,0))),"",'stovky družstva'!D126))</f>
        <v>0</v>
      </c>
      <c r="AX62" s="124">
        <f>IF('stovky družstva'!E126="",0,IF(OR(ISNUMBER(MATCH('stovky družstva'!E126,$B$4:$B595,0)),ISNUMBER(MATCH('stovky družstva'!E126,$M$4:$M595,0)),ISNUMBER(MATCH('stovky družstva'!E126,$X$4:$X595,0)),ISNUMBER(MATCH('stovky družstva'!E126,$AI$4:$AI595,0))),"",'stovky družstva'!E126))</f>
        <v>0</v>
      </c>
      <c r="AY62" s="124">
        <f>IF('stovky družstva'!F126="",0,IF(OR(ISNUMBER(MATCH('stovky družstva'!F126,$B$4:$B595,0)),ISNUMBER(MATCH('stovky družstva'!F126,$M$4:$M595,0)),ISNUMBER(MATCH('stovky družstva'!F126,$X$4:$X595,0)),ISNUMBER(MATCH('stovky družstva'!F126,$AI$4:$AI595,0))),"",'stovky družstva'!F126))</f>
        <v>0</v>
      </c>
      <c r="AZ62" s="124">
        <f>IF('stovky družstva'!G126="",0,IF(OR(ISNUMBER(MATCH('stovky družstva'!G126,$B$4:$B595,0)),ISNUMBER(MATCH('stovky družstva'!G126,$M$4:$M595,0)),ISNUMBER(MATCH('stovky družstva'!G126,$X$4:$X595,0)),ISNUMBER(MATCH('stovky družstva'!G126,$AI$4:$AI595,0))),"",'stovky družstva'!G126))</f>
        <v>0</v>
      </c>
      <c r="BA62" s="124">
        <f>IF('stovky družstva'!H126="",0,IF(OR(ISNUMBER(MATCH('stovky družstva'!H126,$B$4:$B595,0)),ISNUMBER(MATCH('stovky družstva'!H126,$M$4:$M595,0)),ISNUMBER(MATCH('stovky družstva'!H126,$X$4:$X595,0)),ISNUMBER(MATCH('stovky družstva'!H126,$AI$4:$AI595,0))),"",'stovky družstva'!H126))</f>
        <v>0</v>
      </c>
      <c r="BB62" s="124">
        <f>IF('stovky družstva'!I126="",0,IF(OR(ISNUMBER(MATCH('stovky družstva'!I126,$B$4:$B595,0)),ISNUMBER(MATCH('stovky družstva'!I126,$M$4:$M595,0)),ISNUMBER(MATCH('stovky družstva'!I126,$X$4:$X595,0)),ISNUMBER(MATCH('stovky družstva'!I126,$AI$4:$AI595,0))),"",'stovky družstva'!I126))</f>
        <v>0</v>
      </c>
      <c r="BC62" s="124">
        <f>IF('stovky družstva'!J126="",0,IF(OR(ISNUMBER(MATCH('stovky družstva'!J126,$B$4:$B595,0)),ISNUMBER(MATCH('stovky družstva'!J126,$M$4:$M595,0)),ISNUMBER(MATCH('stovky družstva'!J126,$X$4:$X595,0)),ISNUMBER(MATCH('stovky družstva'!J126,$AI$4:$AI595,0))),"",'stovky družstva'!J126))</f>
        <v>0</v>
      </c>
    </row>
    <row r="63" spans="1:55" ht="21" customHeight="1" thickBot="1">
      <c r="A63" s="114"/>
      <c r="B63" s="203"/>
      <c r="C63" s="191"/>
      <c r="D63" s="25">
        <f t="shared" si="0"/>
        <v>2</v>
      </c>
      <c r="E63" s="10"/>
      <c r="F63" s="10"/>
      <c r="G63" s="10"/>
      <c r="H63" s="6" t="str">
        <f>IF(B62="","",IF(SUM(E$4:G$163)=0,"",IF(I63="",IF(G63="",IF(F63="",IF(E63="",999,E63),MAX(E63:F63)),LARGE(E63:G63,2)),998)))</f>
        <v/>
      </c>
      <c r="I63" s="10"/>
      <c r="J63" s="22"/>
      <c r="K63" s="124"/>
      <c r="L63" s="114"/>
      <c r="M63" s="203"/>
      <c r="N63" s="191"/>
      <c r="O63" s="25">
        <f t="shared" si="1"/>
        <v>2</v>
      </c>
      <c r="P63" s="10"/>
      <c r="Q63" s="10"/>
      <c r="R63" s="10"/>
      <c r="S63" s="6" t="str">
        <f>IF(M62="","",IF(SUM(P$4:R$163)=0,"",IF(T63="",IF(R63="",IF(Q63="",IF(P63="",999,P63),MAX(P63:Q63)),LARGE(P63:R63,2)),998)))</f>
        <v/>
      </c>
      <c r="T63" s="10"/>
      <c r="U63" s="22"/>
      <c r="W63" s="114"/>
      <c r="X63" s="203"/>
      <c r="Y63" s="191"/>
      <c r="Z63" s="25">
        <f t="shared" si="2"/>
        <v>2</v>
      </c>
      <c r="AA63" s="10"/>
      <c r="AB63" s="10"/>
      <c r="AC63" s="10"/>
      <c r="AD63" s="6" t="str">
        <f>IF(X62="","",IF(SUM(AA$4:AC$163)=0,"",IF(AE63="",IF(AC63="",IF(AB63="",IF(AA63="",999,AA63),MAX(AA63:AB63)),LARGE(AA63:AC63,2)),998)))</f>
        <v/>
      </c>
      <c r="AE63" s="10"/>
      <c r="AF63" s="22"/>
      <c r="AH63" s="114"/>
      <c r="AI63" s="203"/>
      <c r="AJ63" s="191"/>
      <c r="AK63" s="25">
        <f t="shared" si="3"/>
        <v>2</v>
      </c>
      <c r="AL63" s="10"/>
      <c r="AM63" s="10"/>
      <c r="AN63" s="10"/>
      <c r="AO63" s="6" t="str">
        <f>IF(AI62="","",IF(SUM(AL$4:AN$163)=0,"",IF(AP63="",IF(AN63="",IF(AM63="",IF(AL63="",999,AL63),MAX(AL63:AM63)),LARGE(AL63:AN63,2)),998)))</f>
        <v/>
      </c>
      <c r="AP63" s="10"/>
      <c r="AQ63" s="22"/>
      <c r="AW63" s="124"/>
      <c r="AX63" s="124"/>
      <c r="AY63" s="124"/>
      <c r="AZ63" s="124"/>
      <c r="BA63" s="124"/>
      <c r="BB63" s="124"/>
      <c r="BC63" s="124"/>
    </row>
    <row r="64" spans="1:55" ht="21" customHeight="1">
      <c r="A64" s="91" t="str">
        <f>IF(B64="","",INDEX(Výpočty!$AJ$4:$AJ$600,MATCH('stovky startovka'!B64:B65,Výpočty!$AK$4:$AK$600,0),1))</f>
        <v/>
      </c>
      <c r="B64" s="202"/>
      <c r="C64" s="205" t="str">
        <f>IF(B64="","",INDEX(Výpočty!$AL$4:$AL$600,MATCH('stovky startovka'!B64,Výpočty!$AK$4:$AK$600,0),1))</f>
        <v/>
      </c>
      <c r="D64" s="23">
        <f t="shared" si="0"/>
        <v>1</v>
      </c>
      <c r="E64" s="19"/>
      <c r="F64" s="19"/>
      <c r="G64" s="19"/>
      <c r="H64" s="19" t="str">
        <f>IF(B64="","",IF(SUM(E$4:G$163)=0,"",IF(I64="",IF(G64="",IF(F64="",IF(E64="",999,E64),MAX(E64:F64)),LARGE(E64:G64,2)),998)))</f>
        <v/>
      </c>
      <c r="I64" s="19"/>
      <c r="J64" s="20"/>
      <c r="K64" s="124"/>
      <c r="L64" s="91" t="str">
        <f>IF(M64="","",INDEX(Výpočty!$AJ$4:$AJ$600,MATCH('stovky startovka'!M64:M65,Výpočty!$AK$4:$AK$600,0),1))</f>
        <v/>
      </c>
      <c r="M64" s="202"/>
      <c r="N64" s="205" t="str">
        <f>IF(M64="","",INDEX(Výpočty!$AL$4:$AL$600,MATCH('stovky startovka'!M64,Výpočty!$AK$4:$AK$600,0),1))</f>
        <v/>
      </c>
      <c r="O64" s="23">
        <f t="shared" si="1"/>
        <v>1</v>
      </c>
      <c r="P64" s="19"/>
      <c r="Q64" s="19"/>
      <c r="R64" s="19"/>
      <c r="S64" s="19" t="str">
        <f>IF(M64="","",IF(SUM(P$4:R$163)=0,"",IF(T64="",IF(R64="",IF(Q64="",IF(P64="",999,P64),MAX(P64:Q64)),LARGE(P64:R64,2)),998)))</f>
        <v/>
      </c>
      <c r="T64" s="19"/>
      <c r="U64" s="20"/>
      <c r="W64" s="91" t="str">
        <f>IF(X64="","",INDEX(Výpočty!$AJ$4:$AJ$600,MATCH('stovky startovka'!X64:X65,Výpočty!$AK$4:$AK$600,0),1))</f>
        <v/>
      </c>
      <c r="X64" s="202"/>
      <c r="Y64" s="205" t="str">
        <f>IF(X64="","",INDEX(Výpočty!$AL$4:$AL$600,MATCH('stovky startovka'!X64,Výpočty!$AK$4:$AK$600,0),1))</f>
        <v/>
      </c>
      <c r="Z64" s="23">
        <f t="shared" si="2"/>
        <v>1</v>
      </c>
      <c r="AA64" s="19"/>
      <c r="AB64" s="19"/>
      <c r="AC64" s="19"/>
      <c r="AD64" s="19" t="str">
        <f>IF(X64="","",IF(SUM(AA$4:AC$163)=0,"",IF(AE64="",IF(AC64="",IF(AB64="",IF(AA64="",999,AA64),MAX(AA64:AB64)),LARGE(AA64:AC64,2)),998)))</f>
        <v/>
      </c>
      <c r="AE64" s="19"/>
      <c r="AF64" s="20"/>
      <c r="AH64" s="91" t="str">
        <f>IF(AI64="","",INDEX(Výpočty!$AJ$4:$AJ$600,MATCH('stovky startovka'!AI64:AI65,Výpočty!$AK$4:$AK$600,0),1))</f>
        <v/>
      </c>
      <c r="AI64" s="202"/>
      <c r="AJ64" s="205" t="str">
        <f>IF(AI64="","",INDEX(Výpočty!$AL$4:$AL$600,MATCH('stovky startovka'!AI64,Výpočty!$AK$4:$AK$600,0),1))</f>
        <v/>
      </c>
      <c r="AK64" s="23">
        <f t="shared" si="3"/>
        <v>1</v>
      </c>
      <c r="AL64" s="19"/>
      <c r="AM64" s="19"/>
      <c r="AN64" s="19"/>
      <c r="AO64" s="19" t="str">
        <f>IF(AI64="","",IF(SUM(AL$4:AN$163)=0,"",IF(AP64="",IF(AN64="",IF(AM64="",IF(AL64="",999,AL64),MAX(AL64:AM64)),LARGE(AL64:AN64,2)),998)))</f>
        <v/>
      </c>
      <c r="AP64" s="19"/>
      <c r="AQ64" s="20"/>
      <c r="AT64">
        <f>'stovky družstva'!B129</f>
        <v>0</v>
      </c>
      <c r="AU64" t="s">
        <v>49</v>
      </c>
      <c r="AV64">
        <f t="shared" ref="AV64" si="17">AV62+1</f>
        <v>9</v>
      </c>
      <c r="AW64" s="124">
        <f>IF('stovky družstva'!D130="",0,IF(OR(ISNUMBER(MATCH('stovky družstva'!D130,$B$4:$B599,0)),ISNUMBER(MATCH('stovky družstva'!D130,$M$4:$M599,0)),ISNUMBER(MATCH('stovky družstva'!D130,$X$4:$X599,0)),ISNUMBER(MATCH('stovky družstva'!D130,$AI$4:$AI599,0))),"",'stovky družstva'!D130))</f>
        <v>0</v>
      </c>
      <c r="AX64" s="124">
        <f>IF('stovky družstva'!E130="",0,IF(OR(ISNUMBER(MATCH('stovky družstva'!E130,$B$4:$B599,0)),ISNUMBER(MATCH('stovky družstva'!E130,$M$4:$M599,0)),ISNUMBER(MATCH('stovky družstva'!E130,$X$4:$X599,0)),ISNUMBER(MATCH('stovky družstva'!E130,$AI$4:$AI599,0))),"",'stovky družstva'!E130))</f>
        <v>0</v>
      </c>
      <c r="AY64" s="124">
        <f>IF('stovky družstva'!F130="",0,IF(OR(ISNUMBER(MATCH('stovky družstva'!F130,$B$4:$B599,0)),ISNUMBER(MATCH('stovky družstva'!F130,$M$4:$M599,0)),ISNUMBER(MATCH('stovky družstva'!F130,$X$4:$X599,0)),ISNUMBER(MATCH('stovky družstva'!F130,$AI$4:$AI599,0))),"",'stovky družstva'!F130))</f>
        <v>0</v>
      </c>
      <c r="AZ64" s="124">
        <f>IF('stovky družstva'!G130="",0,IF(OR(ISNUMBER(MATCH('stovky družstva'!G130,$B$4:$B599,0)),ISNUMBER(MATCH('stovky družstva'!G130,$M$4:$M599,0)),ISNUMBER(MATCH('stovky družstva'!G130,$X$4:$X599,0)),ISNUMBER(MATCH('stovky družstva'!G130,$AI$4:$AI599,0))),"",'stovky družstva'!G130))</f>
        <v>0</v>
      </c>
      <c r="BA64" s="124">
        <f>IF('stovky družstva'!H130="",0,IF(OR(ISNUMBER(MATCH('stovky družstva'!H130,$B$4:$B599,0)),ISNUMBER(MATCH('stovky družstva'!H130,$M$4:$M599,0)),ISNUMBER(MATCH('stovky družstva'!H130,$X$4:$X599,0)),ISNUMBER(MATCH('stovky družstva'!H130,$AI$4:$AI599,0))),"",'stovky družstva'!H130))</f>
        <v>0</v>
      </c>
      <c r="BB64" s="124">
        <f>IF('stovky družstva'!I130="",0,IF(OR(ISNUMBER(MATCH('stovky družstva'!I130,$B$4:$B599,0)),ISNUMBER(MATCH('stovky družstva'!I130,$M$4:$M599,0)),ISNUMBER(MATCH('stovky družstva'!I130,$X$4:$X599,0)),ISNUMBER(MATCH('stovky družstva'!I130,$AI$4:$AI599,0))),"",'stovky družstva'!I130))</f>
        <v>0</v>
      </c>
      <c r="BC64" s="124">
        <f>IF('stovky družstva'!J130="",0,IF(OR(ISNUMBER(MATCH('stovky družstva'!J130,$B$4:$B599,0)),ISNUMBER(MATCH('stovky družstva'!J130,$M$4:$M599,0)),ISNUMBER(MATCH('stovky družstva'!J130,$X$4:$X599,0)),ISNUMBER(MATCH('stovky družstva'!J130,$AI$4:$AI599,0))),"",'stovky družstva'!J130))</f>
        <v>0</v>
      </c>
    </row>
    <row r="65" spans="1:55" ht="21" customHeight="1">
      <c r="A65" s="92"/>
      <c r="B65" s="200"/>
      <c r="C65" s="204"/>
      <c r="D65" s="24">
        <f t="shared" si="0"/>
        <v>2</v>
      </c>
      <c r="E65" s="6"/>
      <c r="F65" s="6"/>
      <c r="G65" s="6"/>
      <c r="H65" s="29" t="str">
        <f>IF(B64="","",IF(SUM(E$4:G$163)=0,"",IF(I65="",IF(G65="",IF(F65="",IF(E65="",999,E65),MAX(E65:F65)),LARGE(E65:G65,2)),998)))</f>
        <v/>
      </c>
      <c r="I65" s="6"/>
      <c r="J65" s="21"/>
      <c r="K65" s="124"/>
      <c r="L65" s="92"/>
      <c r="M65" s="200"/>
      <c r="N65" s="204"/>
      <c r="O65" s="24">
        <f t="shared" si="1"/>
        <v>2</v>
      </c>
      <c r="P65" s="6"/>
      <c r="Q65" s="6"/>
      <c r="R65" s="6"/>
      <c r="S65" s="29" t="str">
        <f>IF(M64="","",IF(SUM(P$4:R$163)=0,"",IF(T65="",IF(R65="",IF(Q65="",IF(P65="",999,P65),MAX(P65:Q65)),LARGE(P65:R65,2)),998)))</f>
        <v/>
      </c>
      <c r="T65" s="6"/>
      <c r="U65" s="21"/>
      <c r="W65" s="92"/>
      <c r="X65" s="200"/>
      <c r="Y65" s="204"/>
      <c r="Z65" s="24">
        <f t="shared" si="2"/>
        <v>2</v>
      </c>
      <c r="AA65" s="6"/>
      <c r="AB65" s="6"/>
      <c r="AC65" s="6"/>
      <c r="AD65" s="29" t="str">
        <f>IF(X64="","",IF(SUM(AA$4:AC$163)=0,"",IF(AE65="",IF(AC65="",IF(AB65="",IF(AA65="",999,AA65),MAX(AA65:AB65)),LARGE(AA65:AC65,2)),998)))</f>
        <v/>
      </c>
      <c r="AE65" s="6"/>
      <c r="AF65" s="21"/>
      <c r="AH65" s="92"/>
      <c r="AI65" s="200"/>
      <c r="AJ65" s="204"/>
      <c r="AK65" s="24">
        <f t="shared" si="3"/>
        <v>2</v>
      </c>
      <c r="AL65" s="6"/>
      <c r="AM65" s="6"/>
      <c r="AN65" s="6"/>
      <c r="AO65" s="29" t="str">
        <f>IF(AI64="","",IF(SUM(AL$4:AN$163)=0,"",IF(AP65="",IF(AN65="",IF(AM65="",IF(AL65="",999,AL65),MAX(AL65:AM65)),LARGE(AL65:AN65,2)),998)))</f>
        <v/>
      </c>
      <c r="AP65" s="6"/>
      <c r="AQ65" s="21"/>
      <c r="AW65" s="124"/>
      <c r="AX65" s="124"/>
      <c r="AY65" s="124"/>
      <c r="AZ65" s="124"/>
      <c r="BA65" s="124"/>
      <c r="BB65" s="124"/>
      <c r="BC65" s="124"/>
    </row>
    <row r="66" spans="1:55" ht="21" customHeight="1">
      <c r="A66" s="92" t="str">
        <f>IF(B66="","",INDEX(Výpočty!$AJ$4:$AJ$600,MATCH('stovky startovka'!B66:B67,Výpočty!$AK$4:$AK$600,0),1))</f>
        <v/>
      </c>
      <c r="B66" s="200"/>
      <c r="C66" s="190" t="str">
        <f>IF(B66="","",INDEX(Výpočty!$AL$4:$AL$600,MATCH('stovky startovka'!B66,Výpočty!$AK$4:$AK$600,0),1))</f>
        <v/>
      </c>
      <c r="D66" s="24">
        <f t="shared" si="0"/>
        <v>1</v>
      </c>
      <c r="E66" s="6"/>
      <c r="F66" s="6"/>
      <c r="G66" s="6"/>
      <c r="H66" s="6" t="str">
        <f>IF(B66="","",IF(SUM(E$4:G$163)=0,"",IF(I66="",IF(G66="",IF(F66="",IF(E66="",999,E66),MAX(E66:F66)),LARGE(E66:G66,2)),998)))</f>
        <v/>
      </c>
      <c r="I66" s="6"/>
      <c r="J66" s="21"/>
      <c r="K66" s="124"/>
      <c r="L66" s="92" t="str">
        <f>IF(M66="","",INDEX(Výpočty!$AJ$4:$AJ$600,MATCH('stovky startovka'!M66:M67,Výpočty!$AK$4:$AK$600,0),1))</f>
        <v/>
      </c>
      <c r="M66" s="200"/>
      <c r="N66" s="190" t="str">
        <f>IF(M66="","",INDEX(Výpočty!$AL$4:$AL$600,MATCH('stovky startovka'!M66,Výpočty!$AK$4:$AK$600,0),1))</f>
        <v/>
      </c>
      <c r="O66" s="24">
        <f t="shared" si="1"/>
        <v>1</v>
      </c>
      <c r="P66" s="6"/>
      <c r="Q66" s="6"/>
      <c r="R66" s="6"/>
      <c r="S66" s="6" t="str">
        <f>IF(M66="","",IF(SUM(P$4:R$163)=0,"",IF(T66="",IF(R66="",IF(Q66="",IF(P66="",999,P66),MAX(P66:Q66)),LARGE(P66:R66,2)),998)))</f>
        <v/>
      </c>
      <c r="T66" s="6"/>
      <c r="U66" s="21"/>
      <c r="W66" s="92" t="str">
        <f>IF(X66="","",INDEX(Výpočty!$AJ$4:$AJ$600,MATCH('stovky startovka'!X66:X67,Výpočty!$AK$4:$AK$600,0),1))</f>
        <v/>
      </c>
      <c r="X66" s="200"/>
      <c r="Y66" s="190" t="str">
        <f>IF(X66="","",INDEX(Výpočty!$AL$4:$AL$600,MATCH('stovky startovka'!X66,Výpočty!$AK$4:$AK$600,0),1))</f>
        <v/>
      </c>
      <c r="Z66" s="24">
        <f t="shared" si="2"/>
        <v>1</v>
      </c>
      <c r="AA66" s="6"/>
      <c r="AB66" s="6"/>
      <c r="AC66" s="6"/>
      <c r="AD66" s="6" t="str">
        <f>IF(X66="","",IF(SUM(AA$4:AC$163)=0,"",IF(AE66="",IF(AC66="",IF(AB66="",IF(AA66="",999,AA66),MAX(AA66:AB66)),LARGE(AA66:AC66,2)),998)))</f>
        <v/>
      </c>
      <c r="AE66" s="6"/>
      <c r="AF66" s="21"/>
      <c r="AH66" s="92" t="str">
        <f>IF(AI66="","",INDEX(Výpočty!$AJ$4:$AJ$600,MATCH('stovky startovka'!AI66:AI67,Výpočty!$AK$4:$AK$600,0),1))</f>
        <v/>
      </c>
      <c r="AI66" s="200"/>
      <c r="AJ66" s="190" t="str">
        <f>IF(AI66="","",INDEX(Výpočty!$AL$4:$AL$600,MATCH('stovky startovka'!AI66,Výpočty!$AK$4:$AK$600,0),1))</f>
        <v/>
      </c>
      <c r="AK66" s="24">
        <f t="shared" si="3"/>
        <v>1</v>
      </c>
      <c r="AL66" s="6"/>
      <c r="AM66" s="6"/>
      <c r="AN66" s="6"/>
      <c r="AO66" s="6" t="str">
        <f>IF(AI66="","",IF(SUM(AL$4:AN$163)=0,"",IF(AP66="",IF(AN66="",IF(AM66="",IF(AL66="",999,AL66),MAX(AL66:AM66)),LARGE(AL66:AN66,2)),998)))</f>
        <v/>
      </c>
      <c r="AP66" s="6"/>
      <c r="AQ66" s="21"/>
      <c r="AT66">
        <f>'stovky družstva'!B133</f>
        <v>0</v>
      </c>
      <c r="AU66" t="s">
        <v>49</v>
      </c>
      <c r="AV66">
        <f t="shared" ref="AV66" si="18">AV64+1</f>
        <v>10</v>
      </c>
      <c r="AW66" s="124">
        <f>IF('stovky družstva'!D134="",0,IF(OR(ISNUMBER(MATCH('stovky družstva'!D134,$B$4:$B603,0)),ISNUMBER(MATCH('stovky družstva'!D134,$M$4:$M603,0)),ISNUMBER(MATCH('stovky družstva'!D134,$X$4:$X603,0)),ISNUMBER(MATCH('stovky družstva'!D134,$AI$4:$AI603,0))),"",'stovky družstva'!D134))</f>
        <v>0</v>
      </c>
      <c r="AX66" s="124">
        <f>IF('stovky družstva'!E134="",0,IF(OR(ISNUMBER(MATCH('stovky družstva'!E134,$B$4:$B603,0)),ISNUMBER(MATCH('stovky družstva'!E134,$M$4:$M603,0)),ISNUMBER(MATCH('stovky družstva'!E134,$X$4:$X603,0)),ISNUMBER(MATCH('stovky družstva'!E134,$AI$4:$AI603,0))),"",'stovky družstva'!E134))</f>
        <v>0</v>
      </c>
      <c r="AY66" s="124">
        <f>IF('stovky družstva'!F134="",0,IF(OR(ISNUMBER(MATCH('stovky družstva'!F134,$B$4:$B603,0)),ISNUMBER(MATCH('stovky družstva'!F134,$M$4:$M603,0)),ISNUMBER(MATCH('stovky družstva'!F134,$X$4:$X603,0)),ISNUMBER(MATCH('stovky družstva'!F134,$AI$4:$AI603,0))),"",'stovky družstva'!F134))</f>
        <v>0</v>
      </c>
      <c r="AZ66" s="124">
        <f>IF('stovky družstva'!G134="",0,IF(OR(ISNUMBER(MATCH('stovky družstva'!G134,$B$4:$B603,0)),ISNUMBER(MATCH('stovky družstva'!G134,$M$4:$M603,0)),ISNUMBER(MATCH('stovky družstva'!G134,$X$4:$X603,0)),ISNUMBER(MATCH('stovky družstva'!G134,$AI$4:$AI603,0))),"",'stovky družstva'!G134))</f>
        <v>0</v>
      </c>
      <c r="BA66" s="124">
        <f>IF('stovky družstva'!H134="",0,IF(OR(ISNUMBER(MATCH('stovky družstva'!H134,$B$4:$B603,0)),ISNUMBER(MATCH('stovky družstva'!H134,$M$4:$M603,0)),ISNUMBER(MATCH('stovky družstva'!H134,$X$4:$X603,0)),ISNUMBER(MATCH('stovky družstva'!H134,$AI$4:$AI603,0))),"",'stovky družstva'!H134))</f>
        <v>0</v>
      </c>
      <c r="BB66" s="124">
        <f>IF('stovky družstva'!I134="",0,IF(OR(ISNUMBER(MATCH('stovky družstva'!I134,$B$4:$B603,0)),ISNUMBER(MATCH('stovky družstva'!I134,$M$4:$M603,0)),ISNUMBER(MATCH('stovky družstva'!I134,$X$4:$X603,0)),ISNUMBER(MATCH('stovky družstva'!I134,$AI$4:$AI603,0))),"",'stovky družstva'!I134))</f>
        <v>0</v>
      </c>
      <c r="BC66" s="124">
        <f>IF('stovky družstva'!J134="",0,IF(OR(ISNUMBER(MATCH('stovky družstva'!J134,$B$4:$B603,0)),ISNUMBER(MATCH('stovky družstva'!J134,$M$4:$M603,0)),ISNUMBER(MATCH('stovky družstva'!J134,$X$4:$X603,0)),ISNUMBER(MATCH('stovky družstva'!J134,$AI$4:$AI603,0))),"",'stovky družstva'!J134))</f>
        <v>0</v>
      </c>
    </row>
    <row r="67" spans="1:55" ht="21" customHeight="1">
      <c r="A67" s="92"/>
      <c r="B67" s="200"/>
      <c r="C67" s="204"/>
      <c r="D67" s="24">
        <f t="shared" si="0"/>
        <v>2</v>
      </c>
      <c r="E67" s="6"/>
      <c r="F67" s="6"/>
      <c r="G67" s="6"/>
      <c r="H67" s="6" t="str">
        <f>IF(B66="","",IF(SUM(E$4:G$163)=0,"",IF(I67="",IF(G67="",IF(F67="",IF(E67="",999,E67),MAX(E67:F67)),LARGE(E67:G67,2)),998)))</f>
        <v/>
      </c>
      <c r="I67" s="6"/>
      <c r="J67" s="21"/>
      <c r="K67" s="124"/>
      <c r="L67" s="92"/>
      <c r="M67" s="200"/>
      <c r="N67" s="204"/>
      <c r="O67" s="24">
        <f t="shared" si="1"/>
        <v>2</v>
      </c>
      <c r="P67" s="6"/>
      <c r="Q67" s="6"/>
      <c r="R67" s="6"/>
      <c r="S67" s="6" t="str">
        <f>IF(M66="","",IF(SUM(P$4:R$163)=0,"",IF(T67="",IF(R67="",IF(Q67="",IF(P67="",999,P67),MAX(P67:Q67)),LARGE(P67:R67,2)),998)))</f>
        <v/>
      </c>
      <c r="T67" s="6"/>
      <c r="U67" s="21"/>
      <c r="W67" s="92"/>
      <c r="X67" s="200"/>
      <c r="Y67" s="204"/>
      <c r="Z67" s="24">
        <f t="shared" si="2"/>
        <v>2</v>
      </c>
      <c r="AA67" s="6"/>
      <c r="AB67" s="6"/>
      <c r="AC67" s="6"/>
      <c r="AD67" s="6" t="str">
        <f>IF(X66="","",IF(SUM(AA$4:AC$163)=0,"",IF(AE67="",IF(AC67="",IF(AB67="",IF(AA67="",999,AA67),MAX(AA67:AB67)),LARGE(AA67:AC67,2)),998)))</f>
        <v/>
      </c>
      <c r="AE67" s="6"/>
      <c r="AF67" s="21"/>
      <c r="AH67" s="92"/>
      <c r="AI67" s="200"/>
      <c r="AJ67" s="204"/>
      <c r="AK67" s="24">
        <f t="shared" si="3"/>
        <v>2</v>
      </c>
      <c r="AL67" s="6"/>
      <c r="AM67" s="6"/>
      <c r="AN67" s="6"/>
      <c r="AO67" s="6" t="str">
        <f>IF(AI66="","",IF(SUM(AL$4:AN$163)=0,"",IF(AP67="",IF(AN67="",IF(AM67="",IF(AL67="",999,AL67),MAX(AL67:AM67)),LARGE(AL67:AN67,2)),998)))</f>
        <v/>
      </c>
      <c r="AP67" s="6"/>
      <c r="AQ67" s="21"/>
      <c r="AW67" s="124"/>
      <c r="AX67" s="124"/>
      <c r="AY67" s="124"/>
      <c r="AZ67" s="124"/>
      <c r="BA67" s="124"/>
      <c r="BB67" s="124"/>
      <c r="BC67" s="124"/>
    </row>
    <row r="68" spans="1:55" ht="21" customHeight="1">
      <c r="A68" s="92" t="str">
        <f>IF(B68="","",INDEX(Výpočty!$AJ$4:$AJ$600,MATCH('stovky startovka'!B68:B69,Výpočty!$AK$4:$AK$600,0),1))</f>
        <v/>
      </c>
      <c r="B68" s="200"/>
      <c r="C68" s="190" t="str">
        <f>IF(B68="","",INDEX(Výpočty!$AL$4:$AL$600,MATCH('stovky startovka'!B68,Výpočty!$AK$4:$AK$600,0),1))</f>
        <v/>
      </c>
      <c r="D68" s="24">
        <f t="shared" si="0"/>
        <v>1</v>
      </c>
      <c r="E68" s="6"/>
      <c r="F68" s="6"/>
      <c r="G68" s="6"/>
      <c r="H68" s="6" t="str">
        <f>IF(B68="","",IF(SUM(E$4:G$163)=0,"",IF(I68="",IF(G68="",IF(F68="",IF(E68="",999,E68),MAX(E68:F68)),LARGE(E68:G68,2)),998)))</f>
        <v/>
      </c>
      <c r="I68" s="6"/>
      <c r="J68" s="21"/>
      <c r="K68" s="124"/>
      <c r="L68" s="92" t="str">
        <f>IF(M68="","",INDEX(Výpočty!$AJ$4:$AJ$600,MATCH('stovky startovka'!M68:M69,Výpočty!$AK$4:$AK$600,0),1))</f>
        <v/>
      </c>
      <c r="M68" s="200"/>
      <c r="N68" s="190" t="str">
        <f>IF(M68="","",INDEX(Výpočty!$AL$4:$AL$600,MATCH('stovky startovka'!M68,Výpočty!$AK$4:$AK$600,0),1))</f>
        <v/>
      </c>
      <c r="O68" s="24">
        <f t="shared" si="1"/>
        <v>1</v>
      </c>
      <c r="P68" s="6"/>
      <c r="Q68" s="6"/>
      <c r="R68" s="6"/>
      <c r="S68" s="6" t="str">
        <f>IF(M68="","",IF(SUM(P$4:R$163)=0,"",IF(T68="",IF(R68="",IF(Q68="",IF(P68="",999,P68),MAX(P68:Q68)),LARGE(P68:R68,2)),998)))</f>
        <v/>
      </c>
      <c r="T68" s="6"/>
      <c r="U68" s="21"/>
      <c r="W68" s="92" t="str">
        <f>IF(X68="","",INDEX(Výpočty!$AJ$4:$AJ$600,MATCH('stovky startovka'!X68:X69,Výpočty!$AK$4:$AK$600,0),1))</f>
        <v/>
      </c>
      <c r="X68" s="200"/>
      <c r="Y68" s="190" t="str">
        <f>IF(X68="","",INDEX(Výpočty!$AL$4:$AL$600,MATCH('stovky startovka'!X68,Výpočty!$AK$4:$AK$600,0),1))</f>
        <v/>
      </c>
      <c r="Z68" s="24">
        <f t="shared" si="2"/>
        <v>1</v>
      </c>
      <c r="AA68" s="6"/>
      <c r="AB68" s="6"/>
      <c r="AC68" s="6"/>
      <c r="AD68" s="6" t="str">
        <f>IF(X68="","",IF(SUM(AA$4:AC$163)=0,"",IF(AE68="",IF(AC68="",IF(AB68="",IF(AA68="",999,AA68),MAX(AA68:AB68)),LARGE(AA68:AC68,2)),998)))</f>
        <v/>
      </c>
      <c r="AE68" s="6"/>
      <c r="AF68" s="21"/>
      <c r="AH68" s="92" t="str">
        <f>IF(AI68="","",INDEX(Výpočty!$AJ$4:$AJ$600,MATCH('stovky startovka'!AI68:AI69,Výpočty!$AK$4:$AK$600,0),1))</f>
        <v/>
      </c>
      <c r="AI68" s="200"/>
      <c r="AJ68" s="190" t="str">
        <f>IF(AI68="","",INDEX(Výpočty!$AL$4:$AL$600,MATCH('stovky startovka'!AI68,Výpočty!$AK$4:$AK$600,0),1))</f>
        <v/>
      </c>
      <c r="AK68" s="24">
        <f t="shared" si="3"/>
        <v>1</v>
      </c>
      <c r="AL68" s="6"/>
      <c r="AM68" s="6"/>
      <c r="AN68" s="6"/>
      <c r="AO68" s="6" t="str">
        <f>IF(AI68="","",IF(SUM(AL$4:AN$163)=0,"",IF(AP68="",IF(AN68="",IF(AM68="",IF(AL68="",999,AL68),MAX(AL68:AM68)),LARGE(AL68:AN68,2)),998)))</f>
        <v/>
      </c>
      <c r="AP68" s="6"/>
      <c r="AQ68" s="21"/>
    </row>
    <row r="69" spans="1:55" ht="21" customHeight="1">
      <c r="A69" s="92"/>
      <c r="B69" s="200"/>
      <c r="C69" s="204"/>
      <c r="D69" s="24">
        <f t="shared" si="0"/>
        <v>2</v>
      </c>
      <c r="E69" s="6"/>
      <c r="F69" s="6"/>
      <c r="G69" s="6"/>
      <c r="H69" s="6" t="str">
        <f>IF(B68="","",IF(SUM(E$4:G$163)=0,"",IF(I69="",IF(G69="",IF(F69="",IF(E69="",999,E69),MAX(E69:F69)),LARGE(E69:G69,2)),998)))</f>
        <v/>
      </c>
      <c r="I69" s="6"/>
      <c r="J69" s="21"/>
      <c r="K69" s="124"/>
      <c r="L69" s="92"/>
      <c r="M69" s="200"/>
      <c r="N69" s="204"/>
      <c r="O69" s="24">
        <f t="shared" si="1"/>
        <v>2</v>
      </c>
      <c r="P69" s="6"/>
      <c r="Q69" s="6"/>
      <c r="R69" s="6"/>
      <c r="S69" s="6" t="str">
        <f>IF(M68="","",IF(SUM(P$4:R$163)=0,"",IF(T69="",IF(R69="",IF(Q69="",IF(P69="",999,P69),MAX(P69:Q69)),LARGE(P69:R69,2)),998)))</f>
        <v/>
      </c>
      <c r="T69" s="6"/>
      <c r="U69" s="21"/>
      <c r="W69" s="92"/>
      <c r="X69" s="200"/>
      <c r="Y69" s="204"/>
      <c r="Z69" s="24">
        <f t="shared" si="2"/>
        <v>2</v>
      </c>
      <c r="AA69" s="6"/>
      <c r="AB69" s="6"/>
      <c r="AC69" s="6"/>
      <c r="AD69" s="6" t="str">
        <f>IF(X68="","",IF(SUM(AA$4:AC$163)=0,"",IF(AE69="",IF(AC69="",IF(AB69="",IF(AA69="",999,AA69),MAX(AA69:AB69)),LARGE(AA69:AC69,2)),998)))</f>
        <v/>
      </c>
      <c r="AE69" s="6"/>
      <c r="AF69" s="21"/>
      <c r="AH69" s="92"/>
      <c r="AI69" s="200"/>
      <c r="AJ69" s="204"/>
      <c r="AK69" s="24">
        <f t="shared" si="3"/>
        <v>2</v>
      </c>
      <c r="AL69" s="6"/>
      <c r="AM69" s="6"/>
      <c r="AN69" s="6"/>
      <c r="AO69" s="6" t="str">
        <f>IF(AI68="","",IF(SUM(AL$4:AN$163)=0,"",IF(AP69="",IF(AN69="",IF(AM69="",IF(AL69="",999,AL69),MAX(AL69:AM69)),LARGE(AL69:AN69,2)),998)))</f>
        <v/>
      </c>
      <c r="AP69" s="6"/>
      <c r="AQ69" s="21"/>
    </row>
    <row r="70" spans="1:55" ht="21" customHeight="1">
      <c r="A70" s="92" t="str">
        <f>IF(B70="","",INDEX(Výpočty!$AJ$4:$AJ$600,MATCH('stovky startovka'!B70:B71,Výpočty!$AK$4:$AK$600,0),1))</f>
        <v/>
      </c>
      <c r="B70" s="200"/>
      <c r="C70" s="190" t="str">
        <f>IF(B70="","",INDEX(Výpočty!$AL$4:$AL$600,MATCH('stovky startovka'!B70,Výpočty!$AK$4:$AK$600,0),1))</f>
        <v/>
      </c>
      <c r="D70" s="24">
        <f t="shared" si="0"/>
        <v>1</v>
      </c>
      <c r="E70" s="6"/>
      <c r="F70" s="6"/>
      <c r="G70" s="6"/>
      <c r="H70" s="6" t="str">
        <f>IF(B70="","",IF(SUM(E$4:G$163)=0,"",IF(I70="",IF(G70="",IF(F70="",IF(E70="",999,E70),MAX(E70:F70)),LARGE(E70:G70,2)),998)))</f>
        <v/>
      </c>
      <c r="I70" s="6"/>
      <c r="J70" s="21"/>
      <c r="K70" s="124"/>
      <c r="L70" s="92" t="str">
        <f>IF(M70="","",INDEX(Výpočty!$AJ$4:$AJ$600,MATCH('stovky startovka'!M70:M71,Výpočty!$AK$4:$AK$600,0),1))</f>
        <v/>
      </c>
      <c r="M70" s="200"/>
      <c r="N70" s="190" t="str">
        <f>IF(M70="","",INDEX(Výpočty!$AL$4:$AL$600,MATCH('stovky startovka'!M70,Výpočty!$AK$4:$AK$600,0),1))</f>
        <v/>
      </c>
      <c r="O70" s="24">
        <f t="shared" si="1"/>
        <v>1</v>
      </c>
      <c r="P70" s="6"/>
      <c r="Q70" s="6"/>
      <c r="R70" s="6"/>
      <c r="S70" s="6" t="str">
        <f>IF(M70="","",IF(SUM(P$4:R$163)=0,"",IF(T70="",IF(R70="",IF(Q70="",IF(P70="",999,P70),MAX(P70:Q70)),LARGE(P70:R70,2)),998)))</f>
        <v/>
      </c>
      <c r="T70" s="6"/>
      <c r="U70" s="21"/>
      <c r="W70" s="92" t="str">
        <f>IF(X70="","",INDEX(Výpočty!$AJ$4:$AJ$600,MATCH('stovky startovka'!X70:X71,Výpočty!$AK$4:$AK$600,0),1))</f>
        <v/>
      </c>
      <c r="X70" s="200"/>
      <c r="Y70" s="190" t="str">
        <f>IF(X70="","",INDEX(Výpočty!$AL$4:$AL$600,MATCH('stovky startovka'!X70,Výpočty!$AK$4:$AK$600,0),1))</f>
        <v/>
      </c>
      <c r="Z70" s="24">
        <f t="shared" si="2"/>
        <v>1</v>
      </c>
      <c r="AA70" s="6"/>
      <c r="AB70" s="6"/>
      <c r="AC70" s="6"/>
      <c r="AD70" s="6" t="str">
        <f>IF(X70="","",IF(SUM(AA$4:AC$163)=0,"",IF(AE70="",IF(AC70="",IF(AB70="",IF(AA70="",999,AA70),MAX(AA70:AB70)),LARGE(AA70:AC70,2)),998)))</f>
        <v/>
      </c>
      <c r="AE70" s="6"/>
      <c r="AF70" s="21"/>
      <c r="AH70" s="92" t="str">
        <f>IF(AI70="","",INDEX(Výpočty!$AJ$4:$AJ$600,MATCH('stovky startovka'!AI70:AI71,Výpočty!$AK$4:$AK$600,0),1))</f>
        <v/>
      </c>
      <c r="AI70" s="200"/>
      <c r="AJ70" s="190" t="str">
        <f>IF(AI70="","",INDEX(Výpočty!$AL$4:$AL$600,MATCH('stovky startovka'!AI70,Výpočty!$AK$4:$AK$600,0),1))</f>
        <v/>
      </c>
      <c r="AK70" s="24">
        <f t="shared" si="3"/>
        <v>1</v>
      </c>
      <c r="AL70" s="6"/>
      <c r="AM70" s="6"/>
      <c r="AN70" s="6"/>
      <c r="AO70" s="6" t="str">
        <f>IF(AI70="","",IF(SUM(AL$4:AN$163)=0,"",IF(AP70="",IF(AN70="",IF(AM70="",IF(AL70="",999,AL70),MAX(AL70:AM70)),LARGE(AL70:AN70,2)),998)))</f>
        <v/>
      </c>
      <c r="AP70" s="6"/>
      <c r="AQ70" s="21"/>
      <c r="AU70" t="s">
        <v>1</v>
      </c>
      <c r="AX70" t="s">
        <v>47</v>
      </c>
    </row>
    <row r="71" spans="1:55" ht="21" customHeight="1">
      <c r="A71" s="92"/>
      <c r="B71" s="200"/>
      <c r="C71" s="204"/>
      <c r="D71" s="24">
        <f t="shared" ref="D71:D134" si="19">D69</f>
        <v>2</v>
      </c>
      <c r="E71" s="6"/>
      <c r="F71" s="6"/>
      <c r="G71" s="6"/>
      <c r="H71" s="6" t="str">
        <f>IF(B70="","",IF(SUM(E$4:G$163)=0,"",IF(I71="",IF(G71="",IF(F71="",IF(E71="",999,E71),MAX(E71:F71)),LARGE(E71:G71,2)),998)))</f>
        <v/>
      </c>
      <c r="I71" s="6"/>
      <c r="J71" s="21"/>
      <c r="K71" s="124"/>
      <c r="L71" s="92"/>
      <c r="M71" s="200"/>
      <c r="N71" s="204"/>
      <c r="O71" s="24">
        <f t="shared" ref="O71:O134" si="20">O69</f>
        <v>2</v>
      </c>
      <c r="P71" s="6"/>
      <c r="Q71" s="6"/>
      <c r="R71" s="6"/>
      <c r="S71" s="6" t="str">
        <f>IF(M70="","",IF(SUM(P$4:R$163)=0,"",IF(T71="",IF(R71="",IF(Q71="",IF(P71="",999,P71),MAX(P71:Q71)),LARGE(P71:R71,2)),998)))</f>
        <v/>
      </c>
      <c r="T71" s="6"/>
      <c r="U71" s="21"/>
      <c r="W71" s="92"/>
      <c r="X71" s="200"/>
      <c r="Y71" s="204"/>
      <c r="Z71" s="24">
        <f t="shared" ref="Z71:Z134" si="21">Z69</f>
        <v>2</v>
      </c>
      <c r="AA71" s="6"/>
      <c r="AB71" s="6"/>
      <c r="AC71" s="6"/>
      <c r="AD71" s="6" t="str">
        <f>IF(X70="","",IF(SUM(AA$4:AC$163)=0,"",IF(AE71="",IF(AC71="",IF(AB71="",IF(AA71="",999,AA71),MAX(AA71:AB71)),LARGE(AA71:AC71,2)),998)))</f>
        <v/>
      </c>
      <c r="AE71" s="6"/>
      <c r="AF71" s="21"/>
      <c r="AH71" s="92"/>
      <c r="AI71" s="200"/>
      <c r="AJ71" s="204"/>
      <c r="AK71" s="24">
        <f t="shared" ref="AK71:AK134" si="22">AK69</f>
        <v>2</v>
      </c>
      <c r="AL71" s="6"/>
      <c r="AM71" s="6"/>
      <c r="AN71" s="6"/>
      <c r="AO71" s="6" t="str">
        <f>IF(AI70="","",IF(SUM(AL$4:AN$163)=0,"",IF(AP71="",IF(AN71="",IF(AM71="",IF(AL71="",999,AL71),MAX(AL71:AM71)),LARGE(AL71:AN71,2)),998)))</f>
        <v/>
      </c>
      <c r="AP71" s="6"/>
      <c r="AQ71" s="21"/>
      <c r="AU71" t="s">
        <v>50</v>
      </c>
      <c r="AV71" t="s">
        <v>51</v>
      </c>
      <c r="AW71" t="s">
        <v>52</v>
      </c>
      <c r="AX71" t="s">
        <v>50</v>
      </c>
      <c r="AY71" t="s">
        <v>51</v>
      </c>
      <c r="AZ71" t="s">
        <v>52</v>
      </c>
    </row>
    <row r="72" spans="1:55" ht="21" customHeight="1">
      <c r="A72" s="92" t="str">
        <f>IF(B72="","",INDEX(Výpočty!$AJ$4:$AJ$600,MATCH('stovky startovka'!B72:B73,Výpočty!$AK$4:$AK$600,0),1))</f>
        <v/>
      </c>
      <c r="B72" s="200"/>
      <c r="C72" s="190" t="str">
        <f>IF(B72="","",INDEX(Výpočty!$AL$4:$AL$600,MATCH('stovky startovka'!B72,Výpočty!$AK$4:$AK$600,0),1))</f>
        <v/>
      </c>
      <c r="D72" s="24">
        <f t="shared" si="19"/>
        <v>1</v>
      </c>
      <c r="E72" s="6"/>
      <c r="F72" s="6"/>
      <c r="G72" s="6"/>
      <c r="H72" s="11" t="str">
        <f>IF(B72="","",IF(SUM(E$4:G$163)=0,"",IF(I72="",IF(G72="",IF(F72="",IF(E72="",999,E72),MAX(E72:F72)),LARGE(E72:G72,2)),998)))</f>
        <v/>
      </c>
      <c r="I72" s="6"/>
      <c r="J72" s="21"/>
      <c r="K72" s="124"/>
      <c r="L72" s="92" t="str">
        <f>IF(M72="","",INDEX(Výpočty!$AJ$4:$AJ$600,MATCH('stovky startovka'!M72:M73,Výpočty!$AK$4:$AK$600,0),1))</f>
        <v/>
      </c>
      <c r="M72" s="200"/>
      <c r="N72" s="190" t="str">
        <f>IF(M72="","",INDEX(Výpočty!$AL$4:$AL$600,MATCH('stovky startovka'!M72,Výpočty!$AK$4:$AK$600,0),1))</f>
        <v/>
      </c>
      <c r="O72" s="24">
        <f t="shared" si="20"/>
        <v>1</v>
      </c>
      <c r="P72" s="6"/>
      <c r="Q72" s="6"/>
      <c r="R72" s="6"/>
      <c r="S72" s="11" t="str">
        <f>IF(M72="","",IF(SUM(P$4:R$163)=0,"",IF(T72="",IF(R72="",IF(Q72="",IF(P72="",999,P72),MAX(P72:Q72)),LARGE(P72:R72,2)),998)))</f>
        <v/>
      </c>
      <c r="T72" s="6"/>
      <c r="U72" s="21"/>
      <c r="W72" s="92" t="str">
        <f>IF(X72="","",INDEX(Výpočty!$AJ$4:$AJ$600,MATCH('stovky startovka'!X72:X73,Výpočty!$AK$4:$AK$600,0),1))</f>
        <v/>
      </c>
      <c r="X72" s="200"/>
      <c r="Y72" s="190" t="str">
        <f>IF(X72="","",INDEX(Výpočty!$AL$4:$AL$600,MATCH('stovky startovka'!X72,Výpočty!$AK$4:$AK$600,0),1))</f>
        <v/>
      </c>
      <c r="Z72" s="24">
        <f t="shared" si="21"/>
        <v>1</v>
      </c>
      <c r="AA72" s="6"/>
      <c r="AB72" s="6"/>
      <c r="AC72" s="6"/>
      <c r="AD72" s="11" t="str">
        <f>IF(X72="","",IF(SUM(AA$4:AC$163)=0,"",IF(AE72="",IF(AC72="",IF(AB72="",IF(AA72="",999,AA72),MAX(AA72:AB72)),LARGE(AA72:AC72,2)),998)))</f>
        <v/>
      </c>
      <c r="AE72" s="6"/>
      <c r="AF72" s="21"/>
      <c r="AH72" s="92" t="str">
        <f>IF(AI72="","",INDEX(Výpočty!$AJ$4:$AJ$600,MATCH('stovky startovka'!AI72:AI73,Výpočty!$AK$4:$AK$600,0),1))</f>
        <v/>
      </c>
      <c r="AI72" s="200"/>
      <c r="AJ72" s="190" t="str">
        <f>IF(AI72="","",INDEX(Výpočty!$AL$4:$AL$600,MATCH('stovky startovka'!AI72,Výpočty!$AK$4:$AK$600,0),1))</f>
        <v/>
      </c>
      <c r="AK72" s="24">
        <f t="shared" si="22"/>
        <v>1</v>
      </c>
      <c r="AL72" s="6"/>
      <c r="AM72" s="6"/>
      <c r="AN72" s="6"/>
      <c r="AO72" s="11" t="str">
        <f>IF(AI72="","",IF(SUM(AL$4:AN$163)=0,"",IF(AP72="",IF(AN72="",IF(AM72="",IF(AL72="",999,AL72),MAX(AL72:AM72)),LARGE(AL72:AN72,2)),998)))</f>
        <v/>
      </c>
      <c r="AP72" s="6"/>
      <c r="AQ72" s="21"/>
      <c r="AU72" s="124">
        <f>IF(jednotlivci!B4="",0,IF(OR(ISNUMBER(MATCH(jednotlivci!B4,$B$4:$B567,0)),ISNUMBER(MATCH(jednotlivci!B4,$M$4:$M567,0)),ISNUMBER(MATCH(jednotlivci!B4,$X$4:$X567,0)),ISNUMBER(MATCH(jednotlivci!B4,$AI$4:$AI567,0))),"",jednotlivci!B4))</f>
        <v>0</v>
      </c>
      <c r="AV72" s="124">
        <f>IF(jednotlivci!B30="",0,IF(OR(ISNUMBER(MATCH(jednotlivci!B30,$B$4:$B567,0)),ISNUMBER(MATCH(jednotlivci!B30,$M$4:$M567,0)),ISNUMBER(MATCH(jednotlivci!B30,$X$4:$X567,0)),ISNUMBER(MATCH(jednotlivci!B30,$AI$4:$AI567,0))),"",jednotlivci!B30))</f>
        <v>0</v>
      </c>
      <c r="AW72" s="124">
        <f>IF(jednotlivci!B56="",0,IF(OR(ISNUMBER(MATCH(jednotlivci!B56,$B$4:$B567,0)),ISNUMBER(MATCH(jednotlivci!B56,$M$4:$M567,0)),ISNUMBER(MATCH(jednotlivci!B56,$X$4:$X567,0)),ISNUMBER(MATCH(jednotlivci!B56,$AI$4:$AI567,0))),"",jednotlivci!B56))</f>
        <v>0</v>
      </c>
      <c r="AX72" s="124">
        <f>IF(jednotlivci!L4="",0,IF(OR(ISNUMBER(MATCH(jednotlivci!L4,$B$4:$B567,0)),ISNUMBER(MATCH(jednotlivci!L4,$M$4:$M567,0)),ISNUMBER(MATCH(jednotlivci!L4,$X$4:$X567,0)),ISNUMBER(MATCH(jednotlivci!L4,$AI$4:$AI567,0))),"",jednotlivci!L4))</f>
        <v>0</v>
      </c>
      <c r="AY72" s="124">
        <f>IF(jednotlivci!L30="",0,IF(OR(ISNUMBER(MATCH(jednotlivci!L30,$B$4:$B567,0)),ISNUMBER(MATCH(jednotlivci!L30,$M$4:$M567,0)),ISNUMBER(MATCH(jednotlivci!L30,$X$4:$X567,0)),ISNUMBER(MATCH(jednotlivci!L30,$AI$4:$AI567,0))),"",jednotlivci!L30))</f>
        <v>0</v>
      </c>
      <c r="AZ72" s="124">
        <f>IF(jednotlivci!L56="",0,IF(OR(ISNUMBER(MATCH(jednotlivci!L56,$B$4:$B567,0)),ISNUMBER(MATCH(jednotlivci!L56,$M$4:$M567,0)),ISNUMBER(MATCH(jednotlivci!L56,$X$4:$X567,0)),ISNUMBER(MATCH(jednotlivci!L56,$AI$4:$AI567,0))),"",jednotlivci!L56))</f>
        <v>0</v>
      </c>
    </row>
    <row r="73" spans="1:55" ht="21" customHeight="1" thickBot="1">
      <c r="A73" s="114"/>
      <c r="B73" s="203"/>
      <c r="C73" s="191"/>
      <c r="D73" s="25">
        <f t="shared" si="19"/>
        <v>2</v>
      </c>
      <c r="E73" s="10"/>
      <c r="F73" s="10"/>
      <c r="G73" s="10"/>
      <c r="H73" s="6" t="str">
        <f>IF(B72="","",IF(SUM(E$4:G$163)=0,"",IF(I73="",IF(G73="",IF(F73="",IF(E73="",999,E73),MAX(E73:F73)),LARGE(E73:G73,2)),998)))</f>
        <v/>
      </c>
      <c r="I73" s="10"/>
      <c r="J73" s="22"/>
      <c r="K73" s="124"/>
      <c r="L73" s="114"/>
      <c r="M73" s="203"/>
      <c r="N73" s="191"/>
      <c r="O73" s="25">
        <f t="shared" si="20"/>
        <v>2</v>
      </c>
      <c r="P73" s="10"/>
      <c r="Q73" s="10"/>
      <c r="R73" s="10"/>
      <c r="S73" s="6" t="str">
        <f>IF(M72="","",IF(SUM(P$4:R$163)=0,"",IF(T73="",IF(R73="",IF(Q73="",IF(P73="",999,P73),MAX(P73:Q73)),LARGE(P73:R73,2)),998)))</f>
        <v/>
      </c>
      <c r="T73" s="10"/>
      <c r="U73" s="22"/>
      <c r="W73" s="114"/>
      <c r="X73" s="203"/>
      <c r="Y73" s="191"/>
      <c r="Z73" s="25">
        <f t="shared" si="21"/>
        <v>2</v>
      </c>
      <c r="AA73" s="10"/>
      <c r="AB73" s="10"/>
      <c r="AC73" s="10"/>
      <c r="AD73" s="6" t="str">
        <f>IF(X72="","",IF(SUM(AA$4:AC$163)=0,"",IF(AE73="",IF(AC73="",IF(AB73="",IF(AA73="",999,AA73),MAX(AA73:AB73)),LARGE(AA73:AC73,2)),998)))</f>
        <v/>
      </c>
      <c r="AE73" s="10"/>
      <c r="AF73" s="22"/>
      <c r="AH73" s="114"/>
      <c r="AI73" s="203"/>
      <c r="AJ73" s="191"/>
      <c r="AK73" s="25">
        <f t="shared" si="22"/>
        <v>2</v>
      </c>
      <c r="AL73" s="10"/>
      <c r="AM73" s="10"/>
      <c r="AN73" s="10"/>
      <c r="AO73" s="6" t="str">
        <f>IF(AI72="","",IF(SUM(AL$4:AN$163)=0,"",IF(AP73="",IF(AN73="",IF(AM73="",IF(AL73="",999,AL73),MAX(AL73:AM73)),LARGE(AL73:AN73,2)),998)))</f>
        <v/>
      </c>
      <c r="AP73" s="10"/>
      <c r="AQ73" s="22"/>
      <c r="AU73" s="124"/>
      <c r="AV73" s="124"/>
      <c r="AW73" s="124"/>
      <c r="AX73" s="124"/>
      <c r="AY73" s="124"/>
      <c r="AZ73" s="124"/>
    </row>
    <row r="74" spans="1:55" ht="21" customHeight="1">
      <c r="A74" s="91" t="str">
        <f>IF(B74="","",INDEX(Výpočty!$AJ$4:$AJ$600,MATCH('stovky startovka'!B74:B75,Výpočty!$AK$4:$AK$600,0),1))</f>
        <v/>
      </c>
      <c r="B74" s="202"/>
      <c r="C74" s="205" t="str">
        <f>IF(B74="","",INDEX(Výpočty!$AL$4:$AL$600,MATCH('stovky startovka'!B74,Výpočty!$AK$4:$AK$600,0),1))</f>
        <v/>
      </c>
      <c r="D74" s="23">
        <f t="shared" si="19"/>
        <v>1</v>
      </c>
      <c r="E74" s="19"/>
      <c r="F74" s="19"/>
      <c r="G74" s="19"/>
      <c r="H74" s="19" t="str">
        <f>IF(B74="","",IF(SUM(E$4:G$163)=0,"",IF(I74="",IF(G74="",IF(F74="",IF(E74="",999,E74),MAX(E74:F74)),LARGE(E74:G74,2)),998)))</f>
        <v/>
      </c>
      <c r="I74" s="19"/>
      <c r="J74" s="20"/>
      <c r="K74" s="124"/>
      <c r="L74" s="91" t="str">
        <f>IF(M74="","",INDEX(Výpočty!$AJ$4:$AJ$600,MATCH('stovky startovka'!M74:M75,Výpočty!$AK$4:$AK$600,0),1))</f>
        <v/>
      </c>
      <c r="M74" s="202"/>
      <c r="N74" s="205" t="str">
        <f>IF(M74="","",INDEX(Výpočty!$AL$4:$AL$600,MATCH('stovky startovka'!M74,Výpočty!$AK$4:$AK$600,0),1))</f>
        <v/>
      </c>
      <c r="O74" s="23">
        <f t="shared" si="20"/>
        <v>1</v>
      </c>
      <c r="P74" s="19"/>
      <c r="Q74" s="19"/>
      <c r="R74" s="19"/>
      <c r="S74" s="19" t="str">
        <f>IF(M74="","",IF(SUM(P$4:R$163)=0,"",IF(T74="",IF(R74="",IF(Q74="",IF(P74="",999,P74),MAX(P74:Q74)),LARGE(P74:R74,2)),998)))</f>
        <v/>
      </c>
      <c r="T74" s="19"/>
      <c r="U74" s="20"/>
      <c r="W74" s="91" t="str">
        <f>IF(X74="","",INDEX(Výpočty!$AJ$4:$AJ$600,MATCH('stovky startovka'!X74:X75,Výpočty!$AK$4:$AK$600,0),1))</f>
        <v/>
      </c>
      <c r="X74" s="202"/>
      <c r="Y74" s="205" t="str">
        <f>IF(X74="","",INDEX(Výpočty!$AL$4:$AL$600,MATCH('stovky startovka'!X74,Výpočty!$AK$4:$AK$600,0),1))</f>
        <v/>
      </c>
      <c r="Z74" s="23">
        <f t="shared" si="21"/>
        <v>1</v>
      </c>
      <c r="AA74" s="19"/>
      <c r="AB74" s="19"/>
      <c r="AC74" s="19"/>
      <c r="AD74" s="19" t="str">
        <f>IF(X74="","",IF(SUM(AA$4:AC$163)=0,"",IF(AE74="",IF(AC74="",IF(AB74="",IF(AA74="",999,AA74),MAX(AA74:AB74)),LARGE(AA74:AC74,2)),998)))</f>
        <v/>
      </c>
      <c r="AE74" s="19"/>
      <c r="AF74" s="20"/>
      <c r="AH74" s="91" t="str">
        <f>IF(AI74="","",INDEX(Výpočty!$AJ$4:$AJ$600,MATCH('stovky startovka'!AI74:AI75,Výpočty!$AK$4:$AK$600,0),1))</f>
        <v/>
      </c>
      <c r="AI74" s="202"/>
      <c r="AJ74" s="205" t="str">
        <f>IF(AI74="","",INDEX(Výpočty!$AL$4:$AL$600,MATCH('stovky startovka'!AI74,Výpočty!$AK$4:$AK$600,0),1))</f>
        <v/>
      </c>
      <c r="AK74" s="23">
        <f t="shared" si="22"/>
        <v>1</v>
      </c>
      <c r="AL74" s="19"/>
      <c r="AM74" s="19"/>
      <c r="AN74" s="19"/>
      <c r="AO74" s="19" t="str">
        <f>IF(AI74="","",IF(SUM(AL$4:AN$163)=0,"",IF(AP74="",IF(AN74="",IF(AM74="",IF(AL74="",999,AL74),MAX(AL74:AM74)),LARGE(AL74:AN74,2)),998)))</f>
        <v/>
      </c>
      <c r="AP74" s="19"/>
      <c r="AQ74" s="20"/>
      <c r="AU74" s="124">
        <f>IF(jednotlivci!B6="",0,IF(OR(ISNUMBER(MATCH(jednotlivci!B6,$B$4:$B569,0)),ISNUMBER(MATCH(jednotlivci!B6,$M$4:$M569,0)),ISNUMBER(MATCH(jednotlivci!B6,$X$4:$X569,0)),ISNUMBER(MATCH(jednotlivci!B6,$AI$4:$AI569,0))),"",jednotlivci!B6))</f>
        <v>0</v>
      </c>
      <c r="AV74" s="124">
        <f>IF(jednotlivci!B32="",0,IF(OR(ISNUMBER(MATCH(jednotlivci!B32,$B$4:$B569,0)),ISNUMBER(MATCH(jednotlivci!B32,$M$4:$M569,0)),ISNUMBER(MATCH(jednotlivci!B32,$X$4:$X569,0)),ISNUMBER(MATCH(jednotlivci!B32,$AI$4:$AI569,0))),"",jednotlivci!B32))</f>
        <v>0</v>
      </c>
      <c r="AW74" s="124">
        <f>IF(jednotlivci!B58="",0,IF(OR(ISNUMBER(MATCH(jednotlivci!B58,$B$4:$B569,0)),ISNUMBER(MATCH(jednotlivci!B58,$M$4:$M569,0)),ISNUMBER(MATCH(jednotlivci!B58,$X$4:$X569,0)),ISNUMBER(MATCH(jednotlivci!B58,$AI$4:$AI569,0))),"",jednotlivci!B58))</f>
        <v>0</v>
      </c>
      <c r="AX74" s="124">
        <f>IF(jednotlivci!L6="",0,IF(OR(ISNUMBER(MATCH(jednotlivci!L6,$B$4:$B569,0)),ISNUMBER(MATCH(jednotlivci!L6,$M$4:$M569,0)),ISNUMBER(MATCH(jednotlivci!L6,$X$4:$X569,0)),ISNUMBER(MATCH(jednotlivci!L6,$AI$4:$AI569,0))),"",jednotlivci!L6))</f>
        <v>0</v>
      </c>
      <c r="AY74" s="124">
        <f>IF(jednotlivci!L32="",0,IF(OR(ISNUMBER(MATCH(jednotlivci!L32,$B$4:$B569,0)),ISNUMBER(MATCH(jednotlivci!L32,$M$4:$M569,0)),ISNUMBER(MATCH(jednotlivci!L32,$X$4:$X569,0)),ISNUMBER(MATCH(jednotlivci!L32,$AI$4:$AI569,0))),"",jednotlivci!L32))</f>
        <v>0</v>
      </c>
      <c r="AZ74" s="124">
        <f>IF(jednotlivci!L58="",0,IF(OR(ISNUMBER(MATCH(jednotlivci!L58,$B$4:$B569,0)),ISNUMBER(MATCH(jednotlivci!L58,$M$4:$M569,0)),ISNUMBER(MATCH(jednotlivci!L58,$X$4:$X569,0)),ISNUMBER(MATCH(jednotlivci!L58,$AI$4:$AI569,0))),"",jednotlivci!L58))</f>
        <v>0</v>
      </c>
    </row>
    <row r="75" spans="1:55" ht="21" customHeight="1">
      <c r="A75" s="92"/>
      <c r="B75" s="200"/>
      <c r="C75" s="204"/>
      <c r="D75" s="24">
        <f t="shared" si="19"/>
        <v>2</v>
      </c>
      <c r="E75" s="6"/>
      <c r="F75" s="6"/>
      <c r="G75" s="6"/>
      <c r="H75" s="29" t="str">
        <f>IF(B74="","",IF(SUM(E$4:G$163)=0,"",IF(I75="",IF(G75="",IF(F75="",IF(E75="",999,E75),MAX(E75:F75)),LARGE(E75:G75,2)),998)))</f>
        <v/>
      </c>
      <c r="I75" s="6"/>
      <c r="J75" s="21"/>
      <c r="K75" s="124"/>
      <c r="L75" s="92"/>
      <c r="M75" s="200"/>
      <c r="N75" s="204"/>
      <c r="O75" s="24">
        <f t="shared" si="20"/>
        <v>2</v>
      </c>
      <c r="P75" s="6"/>
      <c r="Q75" s="6"/>
      <c r="R75" s="6"/>
      <c r="S75" s="29" t="str">
        <f>IF(M74="","",IF(SUM(P$4:R$163)=0,"",IF(T75="",IF(R75="",IF(Q75="",IF(P75="",999,P75),MAX(P75:Q75)),LARGE(P75:R75,2)),998)))</f>
        <v/>
      </c>
      <c r="T75" s="6"/>
      <c r="U75" s="21"/>
      <c r="W75" s="92"/>
      <c r="X75" s="200"/>
      <c r="Y75" s="204"/>
      <c r="Z75" s="24">
        <f t="shared" si="21"/>
        <v>2</v>
      </c>
      <c r="AA75" s="6"/>
      <c r="AB75" s="6"/>
      <c r="AC75" s="6"/>
      <c r="AD75" s="29" t="str">
        <f>IF(X74="","",IF(SUM(AA$4:AC$163)=0,"",IF(AE75="",IF(AC75="",IF(AB75="",IF(AA75="",999,AA75),MAX(AA75:AB75)),LARGE(AA75:AC75,2)),998)))</f>
        <v/>
      </c>
      <c r="AE75" s="6"/>
      <c r="AF75" s="21"/>
      <c r="AH75" s="92"/>
      <c r="AI75" s="200"/>
      <c r="AJ75" s="204"/>
      <c r="AK75" s="24">
        <f t="shared" si="22"/>
        <v>2</v>
      </c>
      <c r="AL75" s="6"/>
      <c r="AM75" s="6"/>
      <c r="AN75" s="6"/>
      <c r="AO75" s="29" t="str">
        <f>IF(AI74="","",IF(SUM(AL$4:AN$163)=0,"",IF(AP75="",IF(AN75="",IF(AM75="",IF(AL75="",999,AL75),MAX(AL75:AM75)),LARGE(AL75:AN75,2)),998)))</f>
        <v/>
      </c>
      <c r="AP75" s="6"/>
      <c r="AQ75" s="21"/>
      <c r="AU75" s="124"/>
      <c r="AV75" s="124"/>
      <c r="AW75" s="124"/>
      <c r="AX75" s="124"/>
      <c r="AY75" s="124"/>
      <c r="AZ75" s="124"/>
    </row>
    <row r="76" spans="1:55" ht="21" customHeight="1">
      <c r="A76" s="92" t="str">
        <f>IF(B76="","",INDEX(Výpočty!$AJ$4:$AJ$600,MATCH('stovky startovka'!B76:B77,Výpočty!$AK$4:$AK$600,0),1))</f>
        <v/>
      </c>
      <c r="B76" s="200"/>
      <c r="C76" s="190" t="str">
        <f>IF(B76="","",INDEX(Výpočty!$AL$4:$AL$600,MATCH('stovky startovka'!B76,Výpočty!$AK$4:$AK$600,0),1))</f>
        <v/>
      </c>
      <c r="D76" s="24">
        <f t="shared" si="19"/>
        <v>1</v>
      </c>
      <c r="E76" s="6"/>
      <c r="F76" s="6"/>
      <c r="G76" s="6"/>
      <c r="H76" s="6" t="str">
        <f>IF(B76="","",IF(SUM(E$4:G$163)=0,"",IF(I76="",IF(G76="",IF(F76="",IF(E76="",999,E76),MAX(E76:F76)),LARGE(E76:G76,2)),998)))</f>
        <v/>
      </c>
      <c r="I76" s="6"/>
      <c r="J76" s="21"/>
      <c r="K76" s="124"/>
      <c r="L76" s="92" t="str">
        <f>IF(M76="","",INDEX(Výpočty!$AJ$4:$AJ$600,MATCH('stovky startovka'!M76:M77,Výpočty!$AK$4:$AK$600,0),1))</f>
        <v/>
      </c>
      <c r="M76" s="200"/>
      <c r="N76" s="190" t="str">
        <f>IF(M76="","",INDEX(Výpočty!$AL$4:$AL$600,MATCH('stovky startovka'!M76,Výpočty!$AK$4:$AK$600,0),1))</f>
        <v/>
      </c>
      <c r="O76" s="24">
        <f t="shared" si="20"/>
        <v>1</v>
      </c>
      <c r="P76" s="6"/>
      <c r="Q76" s="6"/>
      <c r="R76" s="6"/>
      <c r="S76" s="6" t="str">
        <f>IF(M76="","",IF(SUM(P$4:R$163)=0,"",IF(T76="",IF(R76="",IF(Q76="",IF(P76="",999,P76),MAX(P76:Q76)),LARGE(P76:R76,2)),998)))</f>
        <v/>
      </c>
      <c r="T76" s="6"/>
      <c r="U76" s="21"/>
      <c r="W76" s="92" t="str">
        <f>IF(X76="","",INDEX(Výpočty!$AJ$4:$AJ$600,MATCH('stovky startovka'!X76:X77,Výpočty!$AK$4:$AK$600,0),1))</f>
        <v/>
      </c>
      <c r="X76" s="200"/>
      <c r="Y76" s="190" t="str">
        <f>IF(X76="","",INDEX(Výpočty!$AL$4:$AL$600,MATCH('stovky startovka'!X76,Výpočty!$AK$4:$AK$600,0),1))</f>
        <v/>
      </c>
      <c r="Z76" s="24">
        <f t="shared" si="21"/>
        <v>1</v>
      </c>
      <c r="AA76" s="6"/>
      <c r="AB76" s="6"/>
      <c r="AC76" s="6"/>
      <c r="AD76" s="6" t="str">
        <f>IF(X76="","",IF(SUM(AA$4:AC$163)=0,"",IF(AE76="",IF(AC76="",IF(AB76="",IF(AA76="",999,AA76),MAX(AA76:AB76)),LARGE(AA76:AC76,2)),998)))</f>
        <v/>
      </c>
      <c r="AE76" s="6"/>
      <c r="AF76" s="21"/>
      <c r="AH76" s="92" t="str">
        <f>IF(AI76="","",INDEX(Výpočty!$AJ$4:$AJ$600,MATCH('stovky startovka'!AI76:AI77,Výpočty!$AK$4:$AK$600,0),1))</f>
        <v/>
      </c>
      <c r="AI76" s="200"/>
      <c r="AJ76" s="190" t="str">
        <f>IF(AI76="","",INDEX(Výpočty!$AL$4:$AL$600,MATCH('stovky startovka'!AI76,Výpočty!$AK$4:$AK$600,0),1))</f>
        <v/>
      </c>
      <c r="AK76" s="24">
        <f t="shared" si="22"/>
        <v>1</v>
      </c>
      <c r="AL76" s="6"/>
      <c r="AM76" s="6"/>
      <c r="AN76" s="6"/>
      <c r="AO76" s="6" t="str">
        <f>IF(AI76="","",IF(SUM(AL$4:AN$163)=0,"",IF(AP76="",IF(AN76="",IF(AM76="",IF(AL76="",999,AL76),MAX(AL76:AM76)),LARGE(AL76:AN76,2)),998)))</f>
        <v/>
      </c>
      <c r="AP76" s="6"/>
      <c r="AQ76" s="21"/>
      <c r="AU76" s="124">
        <f>IF(jednotlivci!B8="",0,IF(OR(ISNUMBER(MATCH(jednotlivci!B8,$B$4:$B571,0)),ISNUMBER(MATCH(jednotlivci!B8,$M$4:$M571,0)),ISNUMBER(MATCH(jednotlivci!B8,$X$4:$X571,0)),ISNUMBER(MATCH(jednotlivci!B8,$AI$4:$AI571,0))),"",jednotlivci!B8))</f>
        <v>0</v>
      </c>
      <c r="AV76" s="124">
        <f>IF(jednotlivci!B34="",0,IF(OR(ISNUMBER(MATCH(jednotlivci!B34,$B$4:$B571,0)),ISNUMBER(MATCH(jednotlivci!B34,$M$4:$M571,0)),ISNUMBER(MATCH(jednotlivci!B34,$X$4:$X571,0)),ISNUMBER(MATCH(jednotlivci!B34,$AI$4:$AI571,0))),"",jednotlivci!B34))</f>
        <v>0</v>
      </c>
      <c r="AW76" s="124">
        <f>IF(jednotlivci!B60="",0,IF(OR(ISNUMBER(MATCH(jednotlivci!B60,$B$4:$B571,0)),ISNUMBER(MATCH(jednotlivci!B60,$M$4:$M571,0)),ISNUMBER(MATCH(jednotlivci!B60,$X$4:$X571,0)),ISNUMBER(MATCH(jednotlivci!B60,$AI$4:$AI571,0))),"",jednotlivci!B60))</f>
        <v>0</v>
      </c>
      <c r="AX76" s="124">
        <f>IF(jednotlivci!L8="",0,IF(OR(ISNUMBER(MATCH(jednotlivci!L8,$B$4:$B571,0)),ISNUMBER(MATCH(jednotlivci!L8,$M$4:$M571,0)),ISNUMBER(MATCH(jednotlivci!L8,$X$4:$X571,0)),ISNUMBER(MATCH(jednotlivci!L8,$AI$4:$AI571,0))),"",jednotlivci!L8))</f>
        <v>0</v>
      </c>
      <c r="AY76" s="124">
        <f>IF(jednotlivci!L34="",0,IF(OR(ISNUMBER(MATCH(jednotlivci!L34,$B$4:$B571,0)),ISNUMBER(MATCH(jednotlivci!L34,$M$4:$M571,0)),ISNUMBER(MATCH(jednotlivci!L34,$X$4:$X571,0)),ISNUMBER(MATCH(jednotlivci!L34,$AI$4:$AI571,0))),"",jednotlivci!L34))</f>
        <v>0</v>
      </c>
      <c r="AZ76" s="124">
        <f>IF(jednotlivci!L60="",0,IF(OR(ISNUMBER(MATCH(jednotlivci!L60,$B$4:$B571,0)),ISNUMBER(MATCH(jednotlivci!L60,$M$4:$M571,0)),ISNUMBER(MATCH(jednotlivci!L60,$X$4:$X571,0)),ISNUMBER(MATCH(jednotlivci!L60,$AI$4:$AI571,0))),"",jednotlivci!L60))</f>
        <v>0</v>
      </c>
    </row>
    <row r="77" spans="1:55" ht="21" customHeight="1">
      <c r="A77" s="92"/>
      <c r="B77" s="200"/>
      <c r="C77" s="204"/>
      <c r="D77" s="24">
        <f t="shared" si="19"/>
        <v>2</v>
      </c>
      <c r="E77" s="6"/>
      <c r="F77" s="6"/>
      <c r="G77" s="6"/>
      <c r="H77" s="6" t="str">
        <f>IF(B76="","",IF(SUM(E$4:G$163)=0,"",IF(I77="",IF(G77="",IF(F77="",IF(E77="",999,E77),MAX(E77:F77)),LARGE(E77:G77,2)),998)))</f>
        <v/>
      </c>
      <c r="I77" s="6"/>
      <c r="J77" s="21"/>
      <c r="K77" s="124"/>
      <c r="L77" s="92"/>
      <c r="M77" s="200"/>
      <c r="N77" s="204"/>
      <c r="O77" s="24">
        <f t="shared" si="20"/>
        <v>2</v>
      </c>
      <c r="P77" s="6"/>
      <c r="Q77" s="6"/>
      <c r="R77" s="6"/>
      <c r="S77" s="6" t="str">
        <f>IF(M76="","",IF(SUM(P$4:R$163)=0,"",IF(T77="",IF(R77="",IF(Q77="",IF(P77="",999,P77),MAX(P77:Q77)),LARGE(P77:R77,2)),998)))</f>
        <v/>
      </c>
      <c r="T77" s="6"/>
      <c r="U77" s="21"/>
      <c r="W77" s="92"/>
      <c r="X77" s="200"/>
      <c r="Y77" s="204"/>
      <c r="Z77" s="24">
        <f t="shared" si="21"/>
        <v>2</v>
      </c>
      <c r="AA77" s="6"/>
      <c r="AB77" s="6"/>
      <c r="AC77" s="6"/>
      <c r="AD77" s="6" t="str">
        <f>IF(X76="","",IF(SUM(AA$4:AC$163)=0,"",IF(AE77="",IF(AC77="",IF(AB77="",IF(AA77="",999,AA77),MAX(AA77:AB77)),LARGE(AA77:AC77,2)),998)))</f>
        <v/>
      </c>
      <c r="AE77" s="6"/>
      <c r="AF77" s="21"/>
      <c r="AH77" s="92"/>
      <c r="AI77" s="200"/>
      <c r="AJ77" s="204"/>
      <c r="AK77" s="24">
        <f t="shared" si="22"/>
        <v>2</v>
      </c>
      <c r="AL77" s="6"/>
      <c r="AM77" s="6"/>
      <c r="AN77" s="6"/>
      <c r="AO77" s="6" t="str">
        <f>IF(AI76="","",IF(SUM(AL$4:AN$163)=0,"",IF(AP77="",IF(AN77="",IF(AM77="",IF(AL77="",999,AL77),MAX(AL77:AM77)),LARGE(AL77:AN77,2)),998)))</f>
        <v/>
      </c>
      <c r="AP77" s="6"/>
      <c r="AQ77" s="21"/>
      <c r="AU77" s="124"/>
      <c r="AV77" s="124"/>
      <c r="AW77" s="124"/>
      <c r="AX77" s="124"/>
      <c r="AY77" s="124"/>
      <c r="AZ77" s="124"/>
    </row>
    <row r="78" spans="1:55" ht="21" customHeight="1">
      <c r="A78" s="92" t="str">
        <f>IF(B78="","",INDEX(Výpočty!$AJ$4:$AJ$600,MATCH('stovky startovka'!B78:B79,Výpočty!$AK$4:$AK$600,0),1))</f>
        <v/>
      </c>
      <c r="B78" s="200"/>
      <c r="C78" s="190" t="str">
        <f>IF(B78="","",INDEX(Výpočty!$AL$4:$AL$600,MATCH('stovky startovka'!B78,Výpočty!$AK$4:$AK$600,0),1))</f>
        <v/>
      </c>
      <c r="D78" s="24">
        <f t="shared" si="19"/>
        <v>1</v>
      </c>
      <c r="E78" s="6"/>
      <c r="F78" s="6"/>
      <c r="G78" s="6"/>
      <c r="H78" s="6" t="str">
        <f>IF(B78="","",IF(SUM(E$4:G$163)=0,"",IF(I78="",IF(G78="",IF(F78="",IF(E78="",999,E78),MAX(E78:F78)),LARGE(E78:G78,2)),998)))</f>
        <v/>
      </c>
      <c r="I78" s="6"/>
      <c r="J78" s="21"/>
      <c r="K78" s="124"/>
      <c r="L78" s="92" t="str">
        <f>IF(M78="","",INDEX(Výpočty!$AJ$4:$AJ$600,MATCH('stovky startovka'!M78:M79,Výpočty!$AK$4:$AK$600,0),1))</f>
        <v/>
      </c>
      <c r="M78" s="200"/>
      <c r="N78" s="190" t="str">
        <f>IF(M78="","",INDEX(Výpočty!$AL$4:$AL$600,MATCH('stovky startovka'!M78,Výpočty!$AK$4:$AK$600,0),1))</f>
        <v/>
      </c>
      <c r="O78" s="24">
        <f t="shared" si="20"/>
        <v>1</v>
      </c>
      <c r="P78" s="6"/>
      <c r="Q78" s="6"/>
      <c r="R78" s="6"/>
      <c r="S78" s="6" t="str">
        <f>IF(M78="","",IF(SUM(P$4:R$163)=0,"",IF(T78="",IF(R78="",IF(Q78="",IF(P78="",999,P78),MAX(P78:Q78)),LARGE(P78:R78,2)),998)))</f>
        <v/>
      </c>
      <c r="T78" s="6"/>
      <c r="U78" s="21"/>
      <c r="W78" s="92" t="str">
        <f>IF(X78="","",INDEX(Výpočty!$AJ$4:$AJ$600,MATCH('stovky startovka'!X78:X79,Výpočty!$AK$4:$AK$600,0),1))</f>
        <v/>
      </c>
      <c r="X78" s="200"/>
      <c r="Y78" s="190" t="str">
        <f>IF(X78="","",INDEX(Výpočty!$AL$4:$AL$600,MATCH('stovky startovka'!X78,Výpočty!$AK$4:$AK$600,0),1))</f>
        <v/>
      </c>
      <c r="Z78" s="24">
        <f t="shared" si="21"/>
        <v>1</v>
      </c>
      <c r="AA78" s="6"/>
      <c r="AB78" s="6"/>
      <c r="AC78" s="6"/>
      <c r="AD78" s="6" t="str">
        <f>IF(X78="","",IF(SUM(AA$4:AC$163)=0,"",IF(AE78="",IF(AC78="",IF(AB78="",IF(AA78="",999,AA78),MAX(AA78:AB78)),LARGE(AA78:AC78,2)),998)))</f>
        <v/>
      </c>
      <c r="AE78" s="6"/>
      <c r="AF78" s="21"/>
      <c r="AH78" s="92" t="str">
        <f>IF(AI78="","",INDEX(Výpočty!$AJ$4:$AJ$600,MATCH('stovky startovka'!AI78:AI79,Výpočty!$AK$4:$AK$600,0),1))</f>
        <v/>
      </c>
      <c r="AI78" s="200"/>
      <c r="AJ78" s="190" t="str">
        <f>IF(AI78="","",INDEX(Výpočty!$AL$4:$AL$600,MATCH('stovky startovka'!AI78,Výpočty!$AK$4:$AK$600,0),1))</f>
        <v/>
      </c>
      <c r="AK78" s="24">
        <f t="shared" si="22"/>
        <v>1</v>
      </c>
      <c r="AL78" s="6"/>
      <c r="AM78" s="6"/>
      <c r="AN78" s="6"/>
      <c r="AO78" s="6" t="str">
        <f>IF(AI78="","",IF(SUM(AL$4:AN$163)=0,"",IF(AP78="",IF(AN78="",IF(AM78="",IF(AL78="",999,AL78),MAX(AL78:AM78)),LARGE(AL78:AN78,2)),998)))</f>
        <v/>
      </c>
      <c r="AP78" s="6"/>
      <c r="AQ78" s="21"/>
      <c r="AU78" s="124">
        <f>IF(jednotlivci!B10="",0,IF(OR(ISNUMBER(MATCH(jednotlivci!B10,$B$4:$B573,0)),ISNUMBER(MATCH(jednotlivci!B10,$M$4:$M573,0)),ISNUMBER(MATCH(jednotlivci!B10,$X$4:$X573,0)),ISNUMBER(MATCH(jednotlivci!B10,$AI$4:$AI573,0))),"",jednotlivci!B10))</f>
        <v>0</v>
      </c>
      <c r="AV78" s="124">
        <f>IF(jednotlivci!B36="",0,IF(OR(ISNUMBER(MATCH(jednotlivci!B36,$B$4:$B573,0)),ISNUMBER(MATCH(jednotlivci!B36,$M$4:$M573,0)),ISNUMBER(MATCH(jednotlivci!B36,$X$4:$X573,0)),ISNUMBER(MATCH(jednotlivci!B36,$AI$4:$AI573,0))),"",jednotlivci!B36))</f>
        <v>0</v>
      </c>
      <c r="AW78" s="124">
        <f>IF(jednotlivci!B62="",0,IF(OR(ISNUMBER(MATCH(jednotlivci!B62,$B$4:$B573,0)),ISNUMBER(MATCH(jednotlivci!B62,$M$4:$M573,0)),ISNUMBER(MATCH(jednotlivci!B62,$X$4:$X573,0)),ISNUMBER(MATCH(jednotlivci!B62,$AI$4:$AI573,0))),"",jednotlivci!B62))</f>
        <v>0</v>
      </c>
      <c r="AX78" s="124">
        <f>IF(jednotlivci!L10="",0,IF(OR(ISNUMBER(MATCH(jednotlivci!L10,$B$4:$B573,0)),ISNUMBER(MATCH(jednotlivci!L10,$M$4:$M573,0)),ISNUMBER(MATCH(jednotlivci!L10,$X$4:$X573,0)),ISNUMBER(MATCH(jednotlivci!L10,$AI$4:$AI573,0))),"",jednotlivci!L10))</f>
        <v>0</v>
      </c>
      <c r="AY78" s="124">
        <f>IF(jednotlivci!L36="",0,IF(OR(ISNUMBER(MATCH(jednotlivci!L36,$B$4:$B573,0)),ISNUMBER(MATCH(jednotlivci!L36,$M$4:$M573,0)),ISNUMBER(MATCH(jednotlivci!L36,$X$4:$X573,0)),ISNUMBER(MATCH(jednotlivci!L36,$AI$4:$AI573,0))),"",jednotlivci!L36))</f>
        <v>0</v>
      </c>
      <c r="AZ78" s="124">
        <f>IF(jednotlivci!L62="",0,IF(OR(ISNUMBER(MATCH(jednotlivci!L62,$B$4:$B573,0)),ISNUMBER(MATCH(jednotlivci!L62,$M$4:$M573,0)),ISNUMBER(MATCH(jednotlivci!L62,$X$4:$X573,0)),ISNUMBER(MATCH(jednotlivci!L62,$AI$4:$AI573,0))),"",jednotlivci!L62))</f>
        <v>0</v>
      </c>
    </row>
    <row r="79" spans="1:55" ht="21" customHeight="1">
      <c r="A79" s="92"/>
      <c r="B79" s="200"/>
      <c r="C79" s="204"/>
      <c r="D79" s="24">
        <f t="shared" si="19"/>
        <v>2</v>
      </c>
      <c r="E79" s="6"/>
      <c r="F79" s="6"/>
      <c r="G79" s="6"/>
      <c r="H79" s="6" t="str">
        <f>IF(B78="","",IF(SUM(E$4:G$163)=0,"",IF(I79="",IF(G79="",IF(F79="",IF(E79="",999,E79),MAX(E79:F79)),LARGE(E79:G79,2)),998)))</f>
        <v/>
      </c>
      <c r="I79" s="6"/>
      <c r="J79" s="21"/>
      <c r="K79" s="124"/>
      <c r="L79" s="92"/>
      <c r="M79" s="200"/>
      <c r="N79" s="204"/>
      <c r="O79" s="24">
        <f t="shared" si="20"/>
        <v>2</v>
      </c>
      <c r="P79" s="6"/>
      <c r="Q79" s="6"/>
      <c r="R79" s="6"/>
      <c r="S79" s="6" t="str">
        <f>IF(M78="","",IF(SUM(P$4:R$163)=0,"",IF(T79="",IF(R79="",IF(Q79="",IF(P79="",999,P79),MAX(P79:Q79)),LARGE(P79:R79,2)),998)))</f>
        <v/>
      </c>
      <c r="T79" s="6"/>
      <c r="U79" s="21"/>
      <c r="W79" s="92"/>
      <c r="X79" s="200"/>
      <c r="Y79" s="204"/>
      <c r="Z79" s="24">
        <f t="shared" si="21"/>
        <v>2</v>
      </c>
      <c r="AA79" s="6"/>
      <c r="AB79" s="6"/>
      <c r="AC79" s="6"/>
      <c r="AD79" s="6" t="str">
        <f>IF(X78="","",IF(SUM(AA$4:AC$163)=0,"",IF(AE79="",IF(AC79="",IF(AB79="",IF(AA79="",999,AA79),MAX(AA79:AB79)),LARGE(AA79:AC79,2)),998)))</f>
        <v/>
      </c>
      <c r="AE79" s="6"/>
      <c r="AF79" s="21"/>
      <c r="AH79" s="92"/>
      <c r="AI79" s="200"/>
      <c r="AJ79" s="204"/>
      <c r="AK79" s="24">
        <f t="shared" si="22"/>
        <v>2</v>
      </c>
      <c r="AL79" s="6"/>
      <c r="AM79" s="6"/>
      <c r="AN79" s="6"/>
      <c r="AO79" s="6" t="str">
        <f>IF(AI78="","",IF(SUM(AL$4:AN$163)=0,"",IF(AP79="",IF(AN79="",IF(AM79="",IF(AL79="",999,AL79),MAX(AL79:AM79)),LARGE(AL79:AN79,2)),998)))</f>
        <v/>
      </c>
      <c r="AP79" s="6"/>
      <c r="AQ79" s="21"/>
      <c r="AU79" s="124"/>
      <c r="AV79" s="124"/>
      <c r="AW79" s="124"/>
      <c r="AX79" s="124"/>
      <c r="AY79" s="124"/>
      <c r="AZ79" s="124"/>
    </row>
    <row r="80" spans="1:55" ht="21" customHeight="1">
      <c r="A80" s="92" t="str">
        <f>IF(B80="","",INDEX(Výpočty!$AJ$4:$AJ$600,MATCH('stovky startovka'!B80:B81,Výpočty!$AK$4:$AK$600,0),1))</f>
        <v/>
      </c>
      <c r="B80" s="200"/>
      <c r="C80" s="190" t="str">
        <f>IF(B80="","",INDEX(Výpočty!$AL$4:$AL$600,MATCH('stovky startovka'!B80,Výpočty!$AK$4:$AK$600,0),1))</f>
        <v/>
      </c>
      <c r="D80" s="24">
        <f t="shared" si="19"/>
        <v>1</v>
      </c>
      <c r="E80" s="6"/>
      <c r="F80" s="6"/>
      <c r="G80" s="6"/>
      <c r="H80" s="6" t="str">
        <f>IF(B80="","",IF(SUM(E$4:G$163)=0,"",IF(I80="",IF(G80="",IF(F80="",IF(E80="",999,E80),MAX(E80:F80)),LARGE(E80:G80,2)),998)))</f>
        <v/>
      </c>
      <c r="I80" s="6"/>
      <c r="J80" s="21"/>
      <c r="K80" s="124"/>
      <c r="L80" s="92" t="str">
        <f>IF(M80="","",INDEX(Výpočty!$AJ$4:$AJ$600,MATCH('stovky startovka'!M80:M81,Výpočty!$AK$4:$AK$600,0),1))</f>
        <v/>
      </c>
      <c r="M80" s="200"/>
      <c r="N80" s="190" t="str">
        <f>IF(M80="","",INDEX(Výpočty!$AL$4:$AL$600,MATCH('stovky startovka'!M80,Výpočty!$AK$4:$AK$600,0),1))</f>
        <v/>
      </c>
      <c r="O80" s="24">
        <f t="shared" si="20"/>
        <v>1</v>
      </c>
      <c r="P80" s="6"/>
      <c r="Q80" s="6"/>
      <c r="R80" s="6"/>
      <c r="S80" s="6" t="str">
        <f>IF(M80="","",IF(SUM(P$4:R$163)=0,"",IF(T80="",IF(R80="",IF(Q80="",IF(P80="",999,P80),MAX(P80:Q80)),LARGE(P80:R80,2)),998)))</f>
        <v/>
      </c>
      <c r="T80" s="6"/>
      <c r="U80" s="21"/>
      <c r="W80" s="92" t="str">
        <f>IF(X80="","",INDEX(Výpočty!$AJ$4:$AJ$600,MATCH('stovky startovka'!X80:X81,Výpočty!$AK$4:$AK$600,0),1))</f>
        <v/>
      </c>
      <c r="X80" s="200"/>
      <c r="Y80" s="190" t="str">
        <f>IF(X80="","",INDEX(Výpočty!$AL$4:$AL$600,MATCH('stovky startovka'!X80,Výpočty!$AK$4:$AK$600,0),1))</f>
        <v/>
      </c>
      <c r="Z80" s="24">
        <f t="shared" si="21"/>
        <v>1</v>
      </c>
      <c r="AA80" s="6"/>
      <c r="AB80" s="6"/>
      <c r="AC80" s="6"/>
      <c r="AD80" s="6" t="str">
        <f>IF(X80="","",IF(SUM(AA$4:AC$163)=0,"",IF(AE80="",IF(AC80="",IF(AB80="",IF(AA80="",999,AA80),MAX(AA80:AB80)),LARGE(AA80:AC80,2)),998)))</f>
        <v/>
      </c>
      <c r="AE80" s="6"/>
      <c r="AF80" s="21"/>
      <c r="AH80" s="92" t="str">
        <f>IF(AI80="","",INDEX(Výpočty!$AJ$4:$AJ$600,MATCH('stovky startovka'!AI80:AI81,Výpočty!$AK$4:$AK$600,0),1))</f>
        <v/>
      </c>
      <c r="AI80" s="200"/>
      <c r="AJ80" s="190" t="str">
        <f>IF(AI80="","",INDEX(Výpočty!$AL$4:$AL$600,MATCH('stovky startovka'!AI80,Výpočty!$AK$4:$AK$600,0),1))</f>
        <v/>
      </c>
      <c r="AK80" s="24">
        <f t="shared" si="22"/>
        <v>1</v>
      </c>
      <c r="AL80" s="6"/>
      <c r="AM80" s="6"/>
      <c r="AN80" s="6"/>
      <c r="AO80" s="6" t="str">
        <f>IF(AI80="","",IF(SUM(AL$4:AN$163)=0,"",IF(AP80="",IF(AN80="",IF(AM80="",IF(AL80="",999,AL80),MAX(AL80:AM80)),LARGE(AL80:AN80,2)),998)))</f>
        <v/>
      </c>
      <c r="AP80" s="6"/>
      <c r="AQ80" s="21"/>
      <c r="AU80" s="124">
        <f>IF(jednotlivci!B12="",0,IF(OR(ISNUMBER(MATCH(jednotlivci!B12,$B$4:$B575,0)),ISNUMBER(MATCH(jednotlivci!B12,$M$4:$M575,0)),ISNUMBER(MATCH(jednotlivci!B12,$X$4:$X575,0)),ISNUMBER(MATCH(jednotlivci!B12,$AI$4:$AI575,0))),"",jednotlivci!B12))</f>
        <v>0</v>
      </c>
      <c r="AV80" s="124">
        <f>IF(jednotlivci!B38="",0,IF(OR(ISNUMBER(MATCH(jednotlivci!B38,$B$4:$B575,0)),ISNUMBER(MATCH(jednotlivci!B38,$M$4:$M575,0)),ISNUMBER(MATCH(jednotlivci!B38,$X$4:$X575,0)),ISNUMBER(MATCH(jednotlivci!B38,$AI$4:$AI575,0))),"",jednotlivci!B38))</f>
        <v>0</v>
      </c>
      <c r="AW80" s="124">
        <f>IF(jednotlivci!B64="",0,IF(OR(ISNUMBER(MATCH(jednotlivci!B64,$B$4:$B575,0)),ISNUMBER(MATCH(jednotlivci!B64,$M$4:$M575,0)),ISNUMBER(MATCH(jednotlivci!B64,$X$4:$X575,0)),ISNUMBER(MATCH(jednotlivci!B64,$AI$4:$AI575,0))),"",jednotlivci!B64))</f>
        <v>0</v>
      </c>
      <c r="AX80" s="124">
        <f>IF(jednotlivci!L12="",0,IF(OR(ISNUMBER(MATCH(jednotlivci!L12,$B$4:$B575,0)),ISNUMBER(MATCH(jednotlivci!L12,$M$4:$M575,0)),ISNUMBER(MATCH(jednotlivci!L12,$X$4:$X575,0)),ISNUMBER(MATCH(jednotlivci!L12,$AI$4:$AI575,0))),"",jednotlivci!L12))</f>
        <v>0</v>
      </c>
      <c r="AY80" s="124">
        <f>IF(jednotlivci!L38="",0,IF(OR(ISNUMBER(MATCH(jednotlivci!L38,$B$4:$B575,0)),ISNUMBER(MATCH(jednotlivci!L38,$M$4:$M575,0)),ISNUMBER(MATCH(jednotlivci!L38,$X$4:$X575,0)),ISNUMBER(MATCH(jednotlivci!L38,$AI$4:$AI575,0))),"",jednotlivci!L38))</f>
        <v>0</v>
      </c>
      <c r="AZ80" s="124">
        <f>IF(jednotlivci!L64="",0,IF(OR(ISNUMBER(MATCH(jednotlivci!L64,$B$4:$B575,0)),ISNUMBER(MATCH(jednotlivci!L64,$M$4:$M575,0)),ISNUMBER(MATCH(jednotlivci!L64,$X$4:$X575,0)),ISNUMBER(MATCH(jednotlivci!L64,$AI$4:$AI575,0))),"",jednotlivci!L64))</f>
        <v>0</v>
      </c>
    </row>
    <row r="81" spans="1:52" ht="21" customHeight="1">
      <c r="A81" s="92"/>
      <c r="B81" s="200"/>
      <c r="C81" s="204"/>
      <c r="D81" s="24">
        <f t="shared" si="19"/>
        <v>2</v>
      </c>
      <c r="E81" s="6"/>
      <c r="F81" s="6"/>
      <c r="G81" s="6"/>
      <c r="H81" s="6" t="str">
        <f>IF(B80="","",IF(SUM(E$4:G$163)=0,"",IF(I81="",IF(G81="",IF(F81="",IF(E81="",999,E81),MAX(E81:F81)),LARGE(E81:G81,2)),998)))</f>
        <v/>
      </c>
      <c r="I81" s="6"/>
      <c r="J81" s="21"/>
      <c r="K81" s="124"/>
      <c r="L81" s="92"/>
      <c r="M81" s="200"/>
      <c r="N81" s="204"/>
      <c r="O81" s="24">
        <f t="shared" si="20"/>
        <v>2</v>
      </c>
      <c r="P81" s="6"/>
      <c r="Q81" s="6"/>
      <c r="R81" s="6"/>
      <c r="S81" s="6" t="str">
        <f>IF(M80="","",IF(SUM(P$4:R$163)=0,"",IF(T81="",IF(R81="",IF(Q81="",IF(P81="",999,P81),MAX(P81:Q81)),LARGE(P81:R81,2)),998)))</f>
        <v/>
      </c>
      <c r="T81" s="6"/>
      <c r="U81" s="21"/>
      <c r="W81" s="92"/>
      <c r="X81" s="200"/>
      <c r="Y81" s="204"/>
      <c r="Z81" s="24">
        <f t="shared" si="21"/>
        <v>2</v>
      </c>
      <c r="AA81" s="6"/>
      <c r="AB81" s="6"/>
      <c r="AC81" s="6"/>
      <c r="AD81" s="6" t="str">
        <f>IF(X80="","",IF(SUM(AA$4:AC$163)=0,"",IF(AE81="",IF(AC81="",IF(AB81="",IF(AA81="",999,AA81),MAX(AA81:AB81)),LARGE(AA81:AC81,2)),998)))</f>
        <v/>
      </c>
      <c r="AE81" s="6"/>
      <c r="AF81" s="21"/>
      <c r="AH81" s="92"/>
      <c r="AI81" s="200"/>
      <c r="AJ81" s="204"/>
      <c r="AK81" s="24">
        <f t="shared" si="22"/>
        <v>2</v>
      </c>
      <c r="AL81" s="6"/>
      <c r="AM81" s="6"/>
      <c r="AN81" s="6"/>
      <c r="AO81" s="6" t="str">
        <f>IF(AI80="","",IF(SUM(AL$4:AN$163)=0,"",IF(AP81="",IF(AN81="",IF(AM81="",IF(AL81="",999,AL81),MAX(AL81:AM81)),LARGE(AL81:AN81,2)),998)))</f>
        <v/>
      </c>
      <c r="AP81" s="6"/>
      <c r="AQ81" s="21"/>
      <c r="AU81" s="124"/>
      <c r="AV81" s="124"/>
      <c r="AW81" s="124"/>
      <c r="AX81" s="124"/>
      <c r="AY81" s="124"/>
      <c r="AZ81" s="124"/>
    </row>
    <row r="82" spans="1:52" ht="21" customHeight="1">
      <c r="A82" s="92" t="str">
        <f>IF(B82="","",INDEX(Výpočty!$AJ$4:$AJ$600,MATCH('stovky startovka'!B82:B83,Výpočty!$AK$4:$AK$600,0),1))</f>
        <v/>
      </c>
      <c r="B82" s="200"/>
      <c r="C82" s="190" t="str">
        <f>IF(B82="","",INDEX(Výpočty!$AL$4:$AL$600,MATCH('stovky startovka'!B82,Výpočty!$AK$4:$AK$600,0),1))</f>
        <v/>
      </c>
      <c r="D82" s="24">
        <f t="shared" si="19"/>
        <v>1</v>
      </c>
      <c r="E82" s="6"/>
      <c r="F82" s="6"/>
      <c r="G82" s="6"/>
      <c r="H82" s="11" t="str">
        <f>IF(B82="","",IF(SUM(E$4:G$163)=0,"",IF(I82="",IF(G82="",IF(F82="",IF(E82="",999,E82),MAX(E82:F82)),LARGE(E82:G82,2)),998)))</f>
        <v/>
      </c>
      <c r="I82" s="6"/>
      <c r="J82" s="21"/>
      <c r="K82" s="124"/>
      <c r="L82" s="92" t="str">
        <f>IF(M82="","",INDEX(Výpočty!$AJ$4:$AJ$600,MATCH('stovky startovka'!M82:M83,Výpočty!$AK$4:$AK$600,0),1))</f>
        <v/>
      </c>
      <c r="M82" s="200"/>
      <c r="N82" s="190" t="str">
        <f>IF(M82="","",INDEX(Výpočty!$AL$4:$AL$600,MATCH('stovky startovka'!M82,Výpočty!$AK$4:$AK$600,0),1))</f>
        <v/>
      </c>
      <c r="O82" s="24">
        <f t="shared" si="20"/>
        <v>1</v>
      </c>
      <c r="P82" s="6"/>
      <c r="Q82" s="6"/>
      <c r="R82" s="6"/>
      <c r="S82" s="11" t="str">
        <f>IF(M82="","",IF(SUM(P$4:R$163)=0,"",IF(T82="",IF(R82="",IF(Q82="",IF(P82="",999,P82),MAX(P82:Q82)),LARGE(P82:R82,2)),998)))</f>
        <v/>
      </c>
      <c r="T82" s="6"/>
      <c r="U82" s="21"/>
      <c r="W82" s="92" t="str">
        <f>IF(X82="","",INDEX(Výpočty!$AJ$4:$AJ$600,MATCH('stovky startovka'!X82:X83,Výpočty!$AK$4:$AK$600,0),1))</f>
        <v/>
      </c>
      <c r="X82" s="200"/>
      <c r="Y82" s="190" t="str">
        <f>IF(X82="","",INDEX(Výpočty!$AL$4:$AL$600,MATCH('stovky startovka'!X82,Výpočty!$AK$4:$AK$600,0),1))</f>
        <v/>
      </c>
      <c r="Z82" s="24">
        <f t="shared" si="21"/>
        <v>1</v>
      </c>
      <c r="AA82" s="6"/>
      <c r="AB82" s="6"/>
      <c r="AC82" s="6"/>
      <c r="AD82" s="11" t="str">
        <f>IF(X82="","",IF(SUM(AA$4:AC$163)=0,"",IF(AE82="",IF(AC82="",IF(AB82="",IF(AA82="",999,AA82),MAX(AA82:AB82)),LARGE(AA82:AC82,2)),998)))</f>
        <v/>
      </c>
      <c r="AE82" s="6"/>
      <c r="AF82" s="21"/>
      <c r="AH82" s="92" t="str">
        <f>IF(AI82="","",INDEX(Výpočty!$AJ$4:$AJ$600,MATCH('stovky startovka'!AI82:AI83,Výpočty!$AK$4:$AK$600,0),1))</f>
        <v/>
      </c>
      <c r="AI82" s="200"/>
      <c r="AJ82" s="190" t="str">
        <f>IF(AI82="","",INDEX(Výpočty!$AL$4:$AL$600,MATCH('stovky startovka'!AI82,Výpočty!$AK$4:$AK$600,0),1))</f>
        <v/>
      </c>
      <c r="AK82" s="24">
        <f t="shared" si="22"/>
        <v>1</v>
      </c>
      <c r="AL82" s="6"/>
      <c r="AM82" s="6"/>
      <c r="AN82" s="6"/>
      <c r="AO82" s="11" t="str">
        <f>IF(AI82="","",IF(SUM(AL$4:AN$163)=0,"",IF(AP82="",IF(AN82="",IF(AM82="",IF(AL82="",999,AL82),MAX(AL82:AM82)),LARGE(AL82:AN82,2)),998)))</f>
        <v/>
      </c>
      <c r="AP82" s="6"/>
      <c r="AQ82" s="21"/>
      <c r="AU82" s="124">
        <f>IF(jednotlivci!B14="",0,IF(OR(ISNUMBER(MATCH(jednotlivci!B14,$B$4:$B577,0)),ISNUMBER(MATCH(jednotlivci!B14,$M$4:$M577,0)),ISNUMBER(MATCH(jednotlivci!B14,$X$4:$X577,0)),ISNUMBER(MATCH(jednotlivci!B14,$AI$4:$AI577,0))),"",jednotlivci!B14))</f>
        <v>0</v>
      </c>
      <c r="AV82" s="124">
        <f>IF(jednotlivci!B40="",0,IF(OR(ISNUMBER(MATCH(jednotlivci!B40,$B$4:$B577,0)),ISNUMBER(MATCH(jednotlivci!B40,$M$4:$M577,0)),ISNUMBER(MATCH(jednotlivci!B40,$X$4:$X577,0)),ISNUMBER(MATCH(jednotlivci!B40,$AI$4:$AI577,0))),"",jednotlivci!B40))</f>
        <v>0</v>
      </c>
      <c r="AW82" s="124">
        <f>IF(jednotlivci!B66="",0,IF(OR(ISNUMBER(MATCH(jednotlivci!B66,$B$4:$B577,0)),ISNUMBER(MATCH(jednotlivci!B66,$M$4:$M577,0)),ISNUMBER(MATCH(jednotlivci!B66,$X$4:$X577,0)),ISNUMBER(MATCH(jednotlivci!B66,$AI$4:$AI577,0))),"",jednotlivci!B66))</f>
        <v>0</v>
      </c>
      <c r="AX82" s="124">
        <f>IF(jednotlivci!L14="",0,IF(OR(ISNUMBER(MATCH(jednotlivci!L14,$B$4:$B577,0)),ISNUMBER(MATCH(jednotlivci!L14,$M$4:$M577,0)),ISNUMBER(MATCH(jednotlivci!L14,$X$4:$X577,0)),ISNUMBER(MATCH(jednotlivci!L14,$AI$4:$AI577,0))),"",jednotlivci!L14))</f>
        <v>0</v>
      </c>
      <c r="AY82" s="124">
        <f>IF(jednotlivci!L40="",0,IF(OR(ISNUMBER(MATCH(jednotlivci!L40,$B$4:$B577,0)),ISNUMBER(MATCH(jednotlivci!L40,$M$4:$M577,0)),ISNUMBER(MATCH(jednotlivci!L40,$X$4:$X577,0)),ISNUMBER(MATCH(jednotlivci!L40,$AI$4:$AI577,0))),"",jednotlivci!L40))</f>
        <v>0</v>
      </c>
      <c r="AZ82" s="124">
        <f>IF(jednotlivci!L66="",0,IF(OR(ISNUMBER(MATCH(jednotlivci!L66,$B$4:$B577,0)),ISNUMBER(MATCH(jednotlivci!L66,$M$4:$M577,0)),ISNUMBER(MATCH(jednotlivci!L66,$X$4:$X577,0)),ISNUMBER(MATCH(jednotlivci!L66,$AI$4:$AI577,0))),"",jednotlivci!L66))</f>
        <v>0</v>
      </c>
    </row>
    <row r="83" spans="1:52" ht="21" customHeight="1" thickBot="1">
      <c r="A83" s="114"/>
      <c r="B83" s="203"/>
      <c r="C83" s="191"/>
      <c r="D83" s="25">
        <f t="shared" si="19"/>
        <v>2</v>
      </c>
      <c r="E83" s="10"/>
      <c r="F83" s="10"/>
      <c r="G83" s="10"/>
      <c r="H83" s="6" t="str">
        <f>IF(B82="","",IF(SUM(E$4:G$163)=0,"",IF(I83="",IF(G83="",IF(F83="",IF(E83="",999,E83),MAX(E83:F83)),LARGE(E83:G83,2)),998)))</f>
        <v/>
      </c>
      <c r="I83" s="10"/>
      <c r="J83" s="22"/>
      <c r="K83" s="124"/>
      <c r="L83" s="114"/>
      <c r="M83" s="203"/>
      <c r="N83" s="191"/>
      <c r="O83" s="25">
        <f t="shared" si="20"/>
        <v>2</v>
      </c>
      <c r="P83" s="10"/>
      <c r="Q83" s="10"/>
      <c r="R83" s="10"/>
      <c r="S83" s="6" t="str">
        <f>IF(M82="","",IF(SUM(P$4:R$163)=0,"",IF(T83="",IF(R83="",IF(Q83="",IF(P83="",999,P83),MAX(P83:Q83)),LARGE(P83:R83,2)),998)))</f>
        <v/>
      </c>
      <c r="T83" s="10"/>
      <c r="U83" s="22"/>
      <c r="W83" s="114"/>
      <c r="X83" s="203"/>
      <c r="Y83" s="191"/>
      <c r="Z83" s="25">
        <f t="shared" si="21"/>
        <v>2</v>
      </c>
      <c r="AA83" s="10"/>
      <c r="AB83" s="10"/>
      <c r="AC83" s="10"/>
      <c r="AD83" s="6" t="str">
        <f>IF(X82="","",IF(SUM(AA$4:AC$163)=0,"",IF(AE83="",IF(AC83="",IF(AB83="",IF(AA83="",999,AA83),MAX(AA83:AB83)),LARGE(AA83:AC83,2)),998)))</f>
        <v/>
      </c>
      <c r="AE83" s="10"/>
      <c r="AF83" s="22"/>
      <c r="AH83" s="114"/>
      <c r="AI83" s="203"/>
      <c r="AJ83" s="191"/>
      <c r="AK83" s="25">
        <f t="shared" si="22"/>
        <v>2</v>
      </c>
      <c r="AL83" s="10"/>
      <c r="AM83" s="10"/>
      <c r="AN83" s="10"/>
      <c r="AO83" s="6" t="str">
        <f>IF(AI82="","",IF(SUM(AL$4:AN$163)=0,"",IF(AP83="",IF(AN83="",IF(AM83="",IF(AL83="",999,AL83),MAX(AL83:AM83)),LARGE(AL83:AN83,2)),998)))</f>
        <v/>
      </c>
      <c r="AP83" s="10"/>
      <c r="AQ83" s="22"/>
      <c r="AU83" s="124"/>
      <c r="AV83" s="124"/>
      <c r="AW83" s="124"/>
      <c r="AX83" s="124"/>
      <c r="AY83" s="124"/>
      <c r="AZ83" s="124"/>
    </row>
    <row r="84" spans="1:52" ht="21" customHeight="1">
      <c r="A84" s="91" t="str">
        <f>IF(B84="","",INDEX(Výpočty!$AJ$4:$AJ$600,MATCH('stovky startovka'!B84:B85,Výpočty!$AK$4:$AK$600,0),1))</f>
        <v/>
      </c>
      <c r="B84" s="202"/>
      <c r="C84" s="205" t="str">
        <f>IF(B84="","",INDEX(Výpočty!$AL$4:$AL$600,MATCH('stovky startovka'!B84,Výpočty!$AK$4:$AK$600,0),1))</f>
        <v/>
      </c>
      <c r="D84" s="23">
        <f t="shared" si="19"/>
        <v>1</v>
      </c>
      <c r="E84" s="19"/>
      <c r="F84" s="19"/>
      <c r="G84" s="19"/>
      <c r="H84" s="19" t="str">
        <f>IF(B84="","",IF(SUM(E$4:G$163)=0,"",IF(I84="",IF(G84="",IF(F84="",IF(E84="",999,E84),MAX(E84:F84)),LARGE(E84:G84,2)),998)))</f>
        <v/>
      </c>
      <c r="I84" s="19"/>
      <c r="J84" s="20"/>
      <c r="K84" s="124"/>
      <c r="L84" s="91" t="str">
        <f>IF(M84="","",INDEX(Výpočty!$AJ$4:$AJ$600,MATCH('stovky startovka'!M84:M85,Výpočty!$AK$4:$AK$600,0),1))</f>
        <v/>
      </c>
      <c r="M84" s="202"/>
      <c r="N84" s="205" t="str">
        <f>IF(M84="","",INDEX(Výpočty!$AL$4:$AL$600,MATCH('stovky startovka'!M84,Výpočty!$AK$4:$AK$600,0),1))</f>
        <v/>
      </c>
      <c r="O84" s="23">
        <f t="shared" si="20"/>
        <v>1</v>
      </c>
      <c r="P84" s="19"/>
      <c r="Q84" s="19"/>
      <c r="R84" s="19"/>
      <c r="S84" s="19" t="str">
        <f>IF(M84="","",IF(SUM(P$4:R$163)=0,"",IF(T84="",IF(R84="",IF(Q84="",IF(P84="",999,P84),MAX(P84:Q84)),LARGE(P84:R84,2)),998)))</f>
        <v/>
      </c>
      <c r="T84" s="19"/>
      <c r="U84" s="20"/>
      <c r="W84" s="91" t="str">
        <f>IF(X84="","",INDEX(Výpočty!$AJ$4:$AJ$600,MATCH('stovky startovka'!X84:X85,Výpočty!$AK$4:$AK$600,0),1))</f>
        <v/>
      </c>
      <c r="X84" s="202"/>
      <c r="Y84" s="205" t="str">
        <f>IF(X84="","",INDEX(Výpočty!$AL$4:$AL$600,MATCH('stovky startovka'!X84,Výpočty!$AK$4:$AK$600,0),1))</f>
        <v/>
      </c>
      <c r="Z84" s="23">
        <f t="shared" si="21"/>
        <v>1</v>
      </c>
      <c r="AA84" s="19"/>
      <c r="AB84" s="19"/>
      <c r="AC84" s="19"/>
      <c r="AD84" s="19" t="str">
        <f>IF(X84="","",IF(SUM(AA$4:AC$163)=0,"",IF(AE84="",IF(AC84="",IF(AB84="",IF(AA84="",999,AA84),MAX(AA84:AB84)),LARGE(AA84:AC84,2)),998)))</f>
        <v/>
      </c>
      <c r="AE84" s="19"/>
      <c r="AF84" s="20"/>
      <c r="AH84" s="91" t="str">
        <f>IF(AI84="","",INDEX(Výpočty!$AJ$4:$AJ$600,MATCH('stovky startovka'!AI84:AI85,Výpočty!$AK$4:$AK$600,0),1))</f>
        <v/>
      </c>
      <c r="AI84" s="202"/>
      <c r="AJ84" s="205" t="str">
        <f>IF(AI84="","",INDEX(Výpočty!$AL$4:$AL$600,MATCH('stovky startovka'!AI84,Výpočty!$AK$4:$AK$600,0),1))</f>
        <v/>
      </c>
      <c r="AK84" s="23">
        <f t="shared" si="22"/>
        <v>1</v>
      </c>
      <c r="AL84" s="19"/>
      <c r="AM84" s="19"/>
      <c r="AN84" s="19"/>
      <c r="AO84" s="19" t="str">
        <f>IF(AI84="","",IF(SUM(AL$4:AN$163)=0,"",IF(AP84="",IF(AN84="",IF(AM84="",IF(AL84="",999,AL84),MAX(AL84:AM84)),LARGE(AL84:AN84,2)),998)))</f>
        <v/>
      </c>
      <c r="AP84" s="19"/>
      <c r="AQ84" s="20"/>
      <c r="AU84" s="124">
        <f>IF(jednotlivci!B16="",0,IF(OR(ISNUMBER(MATCH(jednotlivci!B16,$B$4:$B579,0)),ISNUMBER(MATCH(jednotlivci!B16,$M$4:$M579,0)),ISNUMBER(MATCH(jednotlivci!B16,$X$4:$X579,0)),ISNUMBER(MATCH(jednotlivci!B16,$AI$4:$AI579,0))),"",jednotlivci!B16))</f>
        <v>0</v>
      </c>
      <c r="AV84" s="124">
        <f>IF(jednotlivci!B42="",0,IF(OR(ISNUMBER(MATCH(jednotlivci!B42,$B$4:$B579,0)),ISNUMBER(MATCH(jednotlivci!B42,$M$4:$M579,0)),ISNUMBER(MATCH(jednotlivci!B42,$X$4:$X579,0)),ISNUMBER(MATCH(jednotlivci!B42,$AI$4:$AI579,0))),"",jednotlivci!B42))</f>
        <v>0</v>
      </c>
      <c r="AW84" s="124">
        <f>IF(jednotlivci!B68="",0,IF(OR(ISNUMBER(MATCH(jednotlivci!B68,$B$4:$B579,0)),ISNUMBER(MATCH(jednotlivci!B68,$M$4:$M579,0)),ISNUMBER(MATCH(jednotlivci!B68,$X$4:$X579,0)),ISNUMBER(MATCH(jednotlivci!B68,$AI$4:$AI579,0))),"",jednotlivci!B68))</f>
        <v>0</v>
      </c>
      <c r="AX84" s="124">
        <f>IF(jednotlivci!L16="",0,IF(OR(ISNUMBER(MATCH(jednotlivci!L16,$B$4:$B579,0)),ISNUMBER(MATCH(jednotlivci!L16,$M$4:$M579,0)),ISNUMBER(MATCH(jednotlivci!L16,$X$4:$X579,0)),ISNUMBER(MATCH(jednotlivci!L16,$AI$4:$AI579,0))),"",jednotlivci!L16))</f>
        <v>0</v>
      </c>
      <c r="AY84" s="124">
        <f>IF(jednotlivci!L42="",0,IF(OR(ISNUMBER(MATCH(jednotlivci!L42,$B$4:$B579,0)),ISNUMBER(MATCH(jednotlivci!L42,$M$4:$M579,0)),ISNUMBER(MATCH(jednotlivci!L42,$X$4:$X579,0)),ISNUMBER(MATCH(jednotlivci!L42,$AI$4:$AI579,0))),"",jednotlivci!L42))</f>
        <v>0</v>
      </c>
      <c r="AZ84" s="124">
        <f>IF(jednotlivci!L68="",0,IF(OR(ISNUMBER(MATCH(jednotlivci!L68,$B$4:$B579,0)),ISNUMBER(MATCH(jednotlivci!L68,$M$4:$M579,0)),ISNUMBER(MATCH(jednotlivci!L68,$X$4:$X579,0)),ISNUMBER(MATCH(jednotlivci!L68,$AI$4:$AI579,0))),"",jednotlivci!L68))</f>
        <v>0</v>
      </c>
    </row>
    <row r="85" spans="1:52" ht="21" customHeight="1">
      <c r="A85" s="92"/>
      <c r="B85" s="200"/>
      <c r="C85" s="204"/>
      <c r="D85" s="24">
        <f t="shared" si="19"/>
        <v>2</v>
      </c>
      <c r="E85" s="6"/>
      <c r="F85" s="6"/>
      <c r="G85" s="6"/>
      <c r="H85" s="29" t="str">
        <f>IF(B84="","",IF(SUM(E$4:G$163)=0,"",IF(I85="",IF(G85="",IF(F85="",IF(E85="",999,E85),MAX(E85:F85)),LARGE(E85:G85,2)),998)))</f>
        <v/>
      </c>
      <c r="I85" s="6"/>
      <c r="J85" s="21"/>
      <c r="K85" s="124"/>
      <c r="L85" s="92"/>
      <c r="M85" s="200"/>
      <c r="N85" s="204"/>
      <c r="O85" s="24">
        <f t="shared" si="20"/>
        <v>2</v>
      </c>
      <c r="P85" s="6"/>
      <c r="Q85" s="6"/>
      <c r="R85" s="6"/>
      <c r="S85" s="29" t="str">
        <f>IF(M84="","",IF(SUM(P$4:R$163)=0,"",IF(T85="",IF(R85="",IF(Q85="",IF(P85="",999,P85),MAX(P85:Q85)),LARGE(P85:R85,2)),998)))</f>
        <v/>
      </c>
      <c r="T85" s="6"/>
      <c r="U85" s="21"/>
      <c r="W85" s="92"/>
      <c r="X85" s="200"/>
      <c r="Y85" s="204"/>
      <c r="Z85" s="24">
        <f t="shared" si="21"/>
        <v>2</v>
      </c>
      <c r="AA85" s="6"/>
      <c r="AB85" s="6"/>
      <c r="AC85" s="6"/>
      <c r="AD85" s="29" t="str">
        <f>IF(X84="","",IF(SUM(AA$4:AC$163)=0,"",IF(AE85="",IF(AC85="",IF(AB85="",IF(AA85="",999,AA85),MAX(AA85:AB85)),LARGE(AA85:AC85,2)),998)))</f>
        <v/>
      </c>
      <c r="AE85" s="6"/>
      <c r="AF85" s="21"/>
      <c r="AH85" s="92"/>
      <c r="AI85" s="200"/>
      <c r="AJ85" s="204"/>
      <c r="AK85" s="24">
        <f t="shared" si="22"/>
        <v>2</v>
      </c>
      <c r="AL85" s="6"/>
      <c r="AM85" s="6"/>
      <c r="AN85" s="6"/>
      <c r="AO85" s="29" t="str">
        <f>IF(AI84="","",IF(SUM(AL$4:AN$163)=0,"",IF(AP85="",IF(AN85="",IF(AM85="",IF(AL85="",999,AL85),MAX(AL85:AM85)),LARGE(AL85:AN85,2)),998)))</f>
        <v/>
      </c>
      <c r="AP85" s="6"/>
      <c r="AQ85" s="21"/>
      <c r="AU85" s="124"/>
      <c r="AV85" s="124"/>
      <c r="AW85" s="124"/>
      <c r="AX85" s="124"/>
      <c r="AY85" s="124"/>
      <c r="AZ85" s="124"/>
    </row>
    <row r="86" spans="1:52" ht="21" customHeight="1">
      <c r="A86" s="92" t="str">
        <f>IF(B86="","",INDEX(Výpočty!$AJ$4:$AJ$600,MATCH('stovky startovka'!B86:B87,Výpočty!$AK$4:$AK$600,0),1))</f>
        <v/>
      </c>
      <c r="B86" s="200"/>
      <c r="C86" s="190" t="str">
        <f>IF(B86="","",INDEX(Výpočty!$AL$4:$AL$600,MATCH('stovky startovka'!B86,Výpočty!$AK$4:$AK$600,0),1))</f>
        <v/>
      </c>
      <c r="D86" s="24">
        <f t="shared" si="19"/>
        <v>1</v>
      </c>
      <c r="E86" s="6"/>
      <c r="F86" s="6"/>
      <c r="G86" s="6"/>
      <c r="H86" s="6" t="str">
        <f>IF(B86="","",IF(SUM(E$4:G$163)=0,"",IF(I86="",IF(G86="",IF(F86="",IF(E86="",999,E86),MAX(E86:F86)),LARGE(E86:G86,2)),998)))</f>
        <v/>
      </c>
      <c r="I86" s="6"/>
      <c r="J86" s="21"/>
      <c r="K86" s="124"/>
      <c r="L86" s="92" t="str">
        <f>IF(M86="","",INDEX(Výpočty!$AJ$4:$AJ$600,MATCH('stovky startovka'!M86:M87,Výpočty!$AK$4:$AK$600,0),1))</f>
        <v/>
      </c>
      <c r="M86" s="200"/>
      <c r="N86" s="190" t="str">
        <f>IF(M86="","",INDEX(Výpočty!$AL$4:$AL$600,MATCH('stovky startovka'!M86,Výpočty!$AK$4:$AK$600,0),1))</f>
        <v/>
      </c>
      <c r="O86" s="24">
        <f t="shared" si="20"/>
        <v>1</v>
      </c>
      <c r="P86" s="6"/>
      <c r="Q86" s="6"/>
      <c r="R86" s="6"/>
      <c r="S86" s="6" t="str">
        <f>IF(M86="","",IF(SUM(P$4:R$163)=0,"",IF(T86="",IF(R86="",IF(Q86="",IF(P86="",999,P86),MAX(P86:Q86)),LARGE(P86:R86,2)),998)))</f>
        <v/>
      </c>
      <c r="T86" s="6"/>
      <c r="U86" s="21"/>
      <c r="W86" s="92" t="str">
        <f>IF(X86="","",INDEX(Výpočty!$AJ$4:$AJ$600,MATCH('stovky startovka'!X86:X87,Výpočty!$AK$4:$AK$600,0),1))</f>
        <v/>
      </c>
      <c r="X86" s="200"/>
      <c r="Y86" s="190" t="str">
        <f>IF(X86="","",INDEX(Výpočty!$AL$4:$AL$600,MATCH('stovky startovka'!X86,Výpočty!$AK$4:$AK$600,0),1))</f>
        <v/>
      </c>
      <c r="Z86" s="24">
        <f t="shared" si="21"/>
        <v>1</v>
      </c>
      <c r="AA86" s="6"/>
      <c r="AB86" s="6"/>
      <c r="AC86" s="6"/>
      <c r="AD86" s="6" t="str">
        <f>IF(X86="","",IF(SUM(AA$4:AC$163)=0,"",IF(AE86="",IF(AC86="",IF(AB86="",IF(AA86="",999,AA86),MAX(AA86:AB86)),LARGE(AA86:AC86,2)),998)))</f>
        <v/>
      </c>
      <c r="AE86" s="6"/>
      <c r="AF86" s="21"/>
      <c r="AH86" s="92" t="str">
        <f>IF(AI86="","",INDEX(Výpočty!$AJ$4:$AJ$600,MATCH('stovky startovka'!AI86:AI87,Výpočty!$AK$4:$AK$600,0),1))</f>
        <v/>
      </c>
      <c r="AI86" s="200"/>
      <c r="AJ86" s="190" t="str">
        <f>IF(AI86="","",INDEX(Výpočty!$AL$4:$AL$600,MATCH('stovky startovka'!AI86,Výpočty!$AK$4:$AK$600,0),1))</f>
        <v/>
      </c>
      <c r="AK86" s="24">
        <f t="shared" si="22"/>
        <v>1</v>
      </c>
      <c r="AL86" s="6"/>
      <c r="AM86" s="6"/>
      <c r="AN86" s="6"/>
      <c r="AO86" s="6" t="str">
        <f>IF(AI86="","",IF(SUM(AL$4:AN$163)=0,"",IF(AP86="",IF(AN86="",IF(AM86="",IF(AL86="",999,AL86),MAX(AL86:AM86)),LARGE(AL86:AN86,2)),998)))</f>
        <v/>
      </c>
      <c r="AP86" s="6"/>
      <c r="AQ86" s="21"/>
      <c r="AU86" s="124">
        <f>IF(jednotlivci!B18="",0,IF(OR(ISNUMBER(MATCH(jednotlivci!B18,$B$4:$B581,0)),ISNUMBER(MATCH(jednotlivci!B18,$M$4:$M581,0)),ISNUMBER(MATCH(jednotlivci!B18,$X$4:$X581,0)),ISNUMBER(MATCH(jednotlivci!B18,$AI$4:$AI581,0))),"",jednotlivci!B18))</f>
        <v>0</v>
      </c>
      <c r="AV86" s="124">
        <f>IF(jednotlivci!B44="",0,IF(OR(ISNUMBER(MATCH(jednotlivci!B44,$B$4:$B581,0)),ISNUMBER(MATCH(jednotlivci!B44,$M$4:$M581,0)),ISNUMBER(MATCH(jednotlivci!B44,$X$4:$X581,0)),ISNUMBER(MATCH(jednotlivci!B44,$AI$4:$AI581,0))),"",jednotlivci!B44))</f>
        <v>0</v>
      </c>
      <c r="AW86" s="124">
        <f>IF(jednotlivci!B70="",0,IF(OR(ISNUMBER(MATCH(jednotlivci!B70,$B$4:$B581,0)),ISNUMBER(MATCH(jednotlivci!B70,$M$4:$M581,0)),ISNUMBER(MATCH(jednotlivci!B70,$X$4:$X581,0)),ISNUMBER(MATCH(jednotlivci!B70,$AI$4:$AI581,0))),"",jednotlivci!B70))</f>
        <v>0</v>
      </c>
      <c r="AX86" s="124">
        <f>IF(jednotlivci!L18="",0,IF(OR(ISNUMBER(MATCH(jednotlivci!L18,$B$4:$B581,0)),ISNUMBER(MATCH(jednotlivci!L18,$M$4:$M581,0)),ISNUMBER(MATCH(jednotlivci!L18,$X$4:$X581,0)),ISNUMBER(MATCH(jednotlivci!L18,$AI$4:$AI581,0))),"",jednotlivci!L18))</f>
        <v>0</v>
      </c>
      <c r="AY86" s="124">
        <f>IF(jednotlivci!L44="",0,IF(OR(ISNUMBER(MATCH(jednotlivci!L44,$B$4:$B581,0)),ISNUMBER(MATCH(jednotlivci!L44,$M$4:$M581,0)),ISNUMBER(MATCH(jednotlivci!L44,$X$4:$X581,0)),ISNUMBER(MATCH(jednotlivci!L44,$AI$4:$AI581,0))),"",jednotlivci!L44))</f>
        <v>0</v>
      </c>
      <c r="AZ86" s="124">
        <f>IF(jednotlivci!L70="",0,IF(OR(ISNUMBER(MATCH(jednotlivci!L70,$B$4:$B581,0)),ISNUMBER(MATCH(jednotlivci!L70,$M$4:$M581,0)),ISNUMBER(MATCH(jednotlivci!L70,$X$4:$X581,0)),ISNUMBER(MATCH(jednotlivci!L70,$AI$4:$AI581,0))),"",jednotlivci!L70))</f>
        <v>0</v>
      </c>
    </row>
    <row r="87" spans="1:52" ht="21" customHeight="1">
      <c r="A87" s="92"/>
      <c r="B87" s="200"/>
      <c r="C87" s="204"/>
      <c r="D87" s="24">
        <f t="shared" si="19"/>
        <v>2</v>
      </c>
      <c r="E87" s="6"/>
      <c r="F87" s="6"/>
      <c r="G87" s="6"/>
      <c r="H87" s="6" t="str">
        <f>IF(B86="","",IF(SUM(E$4:G$163)=0,"",IF(I87="",IF(G87="",IF(F87="",IF(E87="",999,E87),MAX(E87:F87)),LARGE(E87:G87,2)),998)))</f>
        <v/>
      </c>
      <c r="I87" s="6"/>
      <c r="J87" s="21"/>
      <c r="K87" s="124"/>
      <c r="L87" s="92"/>
      <c r="M87" s="200"/>
      <c r="N87" s="204"/>
      <c r="O87" s="24">
        <f t="shared" si="20"/>
        <v>2</v>
      </c>
      <c r="P87" s="6"/>
      <c r="Q87" s="6"/>
      <c r="R87" s="6"/>
      <c r="S87" s="6" t="str">
        <f>IF(M86="","",IF(SUM(P$4:R$163)=0,"",IF(T87="",IF(R87="",IF(Q87="",IF(P87="",999,P87),MAX(P87:Q87)),LARGE(P87:R87,2)),998)))</f>
        <v/>
      </c>
      <c r="T87" s="6"/>
      <c r="U87" s="21"/>
      <c r="W87" s="92"/>
      <c r="X87" s="200"/>
      <c r="Y87" s="204"/>
      <c r="Z87" s="24">
        <f t="shared" si="21"/>
        <v>2</v>
      </c>
      <c r="AA87" s="6"/>
      <c r="AB87" s="6"/>
      <c r="AC87" s="6"/>
      <c r="AD87" s="6" t="str">
        <f>IF(X86="","",IF(SUM(AA$4:AC$163)=0,"",IF(AE87="",IF(AC87="",IF(AB87="",IF(AA87="",999,AA87),MAX(AA87:AB87)),LARGE(AA87:AC87,2)),998)))</f>
        <v/>
      </c>
      <c r="AE87" s="6"/>
      <c r="AF87" s="21"/>
      <c r="AH87" s="92"/>
      <c r="AI87" s="200"/>
      <c r="AJ87" s="204"/>
      <c r="AK87" s="24">
        <f t="shared" si="22"/>
        <v>2</v>
      </c>
      <c r="AL87" s="6"/>
      <c r="AM87" s="6"/>
      <c r="AN87" s="6"/>
      <c r="AO87" s="6" t="str">
        <f>IF(AI86="","",IF(SUM(AL$4:AN$163)=0,"",IF(AP87="",IF(AN87="",IF(AM87="",IF(AL87="",999,AL87),MAX(AL87:AM87)),LARGE(AL87:AN87,2)),998)))</f>
        <v/>
      </c>
      <c r="AP87" s="6"/>
      <c r="AQ87" s="21"/>
      <c r="AU87" s="124"/>
      <c r="AV87" s="124"/>
      <c r="AW87" s="124"/>
      <c r="AX87" s="124"/>
      <c r="AY87" s="124"/>
      <c r="AZ87" s="124"/>
    </row>
    <row r="88" spans="1:52" ht="21" customHeight="1">
      <c r="A88" s="92" t="str">
        <f>IF(B88="","",INDEX(Výpočty!$AJ$4:$AJ$600,MATCH('stovky startovka'!B88:B89,Výpočty!$AK$4:$AK$600,0),1))</f>
        <v/>
      </c>
      <c r="B88" s="200"/>
      <c r="C88" s="190" t="str">
        <f>IF(B88="","",INDEX(Výpočty!$AL$4:$AL$600,MATCH('stovky startovka'!B88,Výpočty!$AK$4:$AK$600,0),1))</f>
        <v/>
      </c>
      <c r="D88" s="24">
        <f t="shared" si="19"/>
        <v>1</v>
      </c>
      <c r="E88" s="6"/>
      <c r="F88" s="6"/>
      <c r="G88" s="6"/>
      <c r="H88" s="6" t="str">
        <f>IF(B88="","",IF(SUM(E$4:G$163)=0,"",IF(I88="",IF(G88="",IF(F88="",IF(E88="",999,E88),MAX(E88:F88)),LARGE(E88:G88,2)),998)))</f>
        <v/>
      </c>
      <c r="I88" s="6"/>
      <c r="J88" s="21"/>
      <c r="K88" s="124"/>
      <c r="L88" s="92" t="str">
        <f>IF(M88="","",INDEX(Výpočty!$AJ$4:$AJ$600,MATCH('stovky startovka'!M88:M89,Výpočty!$AK$4:$AK$600,0),1))</f>
        <v/>
      </c>
      <c r="M88" s="200"/>
      <c r="N88" s="190" t="str">
        <f>IF(M88="","",INDEX(Výpočty!$AL$4:$AL$600,MATCH('stovky startovka'!M88,Výpočty!$AK$4:$AK$600,0),1))</f>
        <v/>
      </c>
      <c r="O88" s="24">
        <f t="shared" si="20"/>
        <v>1</v>
      </c>
      <c r="P88" s="6"/>
      <c r="Q88" s="6"/>
      <c r="R88" s="6"/>
      <c r="S88" s="6" t="str">
        <f>IF(M88="","",IF(SUM(P$4:R$163)=0,"",IF(T88="",IF(R88="",IF(Q88="",IF(P88="",999,P88),MAX(P88:Q88)),LARGE(P88:R88,2)),998)))</f>
        <v/>
      </c>
      <c r="T88" s="6"/>
      <c r="U88" s="21"/>
      <c r="W88" s="92" t="str">
        <f>IF(X88="","",INDEX(Výpočty!$AJ$4:$AJ$600,MATCH('stovky startovka'!X88:X89,Výpočty!$AK$4:$AK$600,0),1))</f>
        <v/>
      </c>
      <c r="X88" s="200"/>
      <c r="Y88" s="190" t="str">
        <f>IF(X88="","",INDEX(Výpočty!$AL$4:$AL$600,MATCH('stovky startovka'!X88,Výpočty!$AK$4:$AK$600,0),1))</f>
        <v/>
      </c>
      <c r="Z88" s="24">
        <f t="shared" si="21"/>
        <v>1</v>
      </c>
      <c r="AA88" s="6"/>
      <c r="AB88" s="6"/>
      <c r="AC88" s="6"/>
      <c r="AD88" s="6" t="str">
        <f>IF(X88="","",IF(SUM(AA$4:AC$163)=0,"",IF(AE88="",IF(AC88="",IF(AB88="",IF(AA88="",999,AA88),MAX(AA88:AB88)),LARGE(AA88:AC88,2)),998)))</f>
        <v/>
      </c>
      <c r="AE88" s="6"/>
      <c r="AF88" s="21"/>
      <c r="AH88" s="92" t="str">
        <f>IF(AI88="","",INDEX(Výpočty!$AJ$4:$AJ$600,MATCH('stovky startovka'!AI88:AI89,Výpočty!$AK$4:$AK$600,0),1))</f>
        <v/>
      </c>
      <c r="AI88" s="200"/>
      <c r="AJ88" s="190" t="str">
        <f>IF(AI88="","",INDEX(Výpočty!$AL$4:$AL$600,MATCH('stovky startovka'!AI88,Výpočty!$AK$4:$AK$600,0),1))</f>
        <v/>
      </c>
      <c r="AK88" s="24">
        <f t="shared" si="22"/>
        <v>1</v>
      </c>
      <c r="AL88" s="6"/>
      <c r="AM88" s="6"/>
      <c r="AN88" s="6"/>
      <c r="AO88" s="6" t="str">
        <f>IF(AI88="","",IF(SUM(AL$4:AN$163)=0,"",IF(AP88="",IF(AN88="",IF(AM88="",IF(AL88="",999,AL88),MAX(AL88:AM88)),LARGE(AL88:AN88,2)),998)))</f>
        <v/>
      </c>
      <c r="AP88" s="6"/>
      <c r="AQ88" s="21"/>
      <c r="AU88" s="124">
        <f>IF(jednotlivci!B20="",0,IF(OR(ISNUMBER(MATCH(jednotlivci!B20,$B$4:$B583,0)),ISNUMBER(MATCH(jednotlivci!B20,$M$4:$M583,0)),ISNUMBER(MATCH(jednotlivci!B20,$X$4:$X583,0)),ISNUMBER(MATCH(jednotlivci!B20,$AI$4:$AI583,0))),"",jednotlivci!B20))</f>
        <v>0</v>
      </c>
      <c r="AV88" s="124">
        <f>IF(jednotlivci!B46="",0,IF(OR(ISNUMBER(MATCH(jednotlivci!B46,$B$4:$B583,0)),ISNUMBER(MATCH(jednotlivci!B46,$M$4:$M583,0)),ISNUMBER(MATCH(jednotlivci!B46,$X$4:$X583,0)),ISNUMBER(MATCH(jednotlivci!B46,$AI$4:$AI583,0))),"",jednotlivci!B46))</f>
        <v>0</v>
      </c>
      <c r="AW88" s="124">
        <f>IF(jednotlivci!B72="",0,IF(OR(ISNUMBER(MATCH(jednotlivci!B72,$B$4:$B583,0)),ISNUMBER(MATCH(jednotlivci!B72,$M$4:$M583,0)),ISNUMBER(MATCH(jednotlivci!B72,$X$4:$X583,0)),ISNUMBER(MATCH(jednotlivci!B72,$AI$4:$AI583,0))),"",jednotlivci!B72))</f>
        <v>0</v>
      </c>
      <c r="AX88" s="124">
        <f>IF(jednotlivci!L20="",0,IF(OR(ISNUMBER(MATCH(jednotlivci!L20,$B$4:$B583,0)),ISNUMBER(MATCH(jednotlivci!L20,$M$4:$M583,0)),ISNUMBER(MATCH(jednotlivci!L20,$X$4:$X583,0)),ISNUMBER(MATCH(jednotlivci!L20,$AI$4:$AI583,0))),"",jednotlivci!L20))</f>
        <v>0</v>
      </c>
      <c r="AY88" s="124">
        <f>IF(jednotlivci!L46="",0,IF(OR(ISNUMBER(MATCH(jednotlivci!L46,$B$4:$B583,0)),ISNUMBER(MATCH(jednotlivci!L46,$M$4:$M583,0)),ISNUMBER(MATCH(jednotlivci!L46,$X$4:$X583,0)),ISNUMBER(MATCH(jednotlivci!L46,$AI$4:$AI583,0))),"",jednotlivci!L46))</f>
        <v>0</v>
      </c>
      <c r="AZ88" s="124">
        <f>IF(jednotlivci!L72="",0,IF(OR(ISNUMBER(MATCH(jednotlivci!L72,$B$4:$B583,0)),ISNUMBER(MATCH(jednotlivci!L72,$M$4:$M583,0)),ISNUMBER(MATCH(jednotlivci!L72,$X$4:$X583,0)),ISNUMBER(MATCH(jednotlivci!L72,$AI$4:$AI583,0))),"",jednotlivci!L72))</f>
        <v>0</v>
      </c>
    </row>
    <row r="89" spans="1:52" ht="21" customHeight="1">
      <c r="A89" s="92"/>
      <c r="B89" s="200"/>
      <c r="C89" s="204"/>
      <c r="D89" s="24">
        <f t="shared" si="19"/>
        <v>2</v>
      </c>
      <c r="E89" s="6"/>
      <c r="F89" s="6"/>
      <c r="G89" s="6"/>
      <c r="H89" s="6" t="str">
        <f>IF(B88="","",IF(SUM(E$4:G$163)=0,"",IF(I89="",IF(G89="",IF(F89="",IF(E89="",999,E89),MAX(E89:F89)),LARGE(E89:G89,2)),998)))</f>
        <v/>
      </c>
      <c r="I89" s="6"/>
      <c r="J89" s="21"/>
      <c r="K89" s="124"/>
      <c r="L89" s="92"/>
      <c r="M89" s="200"/>
      <c r="N89" s="204"/>
      <c r="O89" s="24">
        <f t="shared" si="20"/>
        <v>2</v>
      </c>
      <c r="P89" s="6"/>
      <c r="Q89" s="6"/>
      <c r="R89" s="6"/>
      <c r="S89" s="6" t="str">
        <f>IF(M88="","",IF(SUM(P$4:R$163)=0,"",IF(T89="",IF(R89="",IF(Q89="",IF(P89="",999,P89),MAX(P89:Q89)),LARGE(P89:R89,2)),998)))</f>
        <v/>
      </c>
      <c r="T89" s="6"/>
      <c r="U89" s="21"/>
      <c r="W89" s="92"/>
      <c r="X89" s="200"/>
      <c r="Y89" s="204"/>
      <c r="Z89" s="24">
        <f t="shared" si="21"/>
        <v>2</v>
      </c>
      <c r="AA89" s="6"/>
      <c r="AB89" s="6"/>
      <c r="AC89" s="6"/>
      <c r="AD89" s="6" t="str">
        <f>IF(X88="","",IF(SUM(AA$4:AC$163)=0,"",IF(AE89="",IF(AC89="",IF(AB89="",IF(AA89="",999,AA89),MAX(AA89:AB89)),LARGE(AA89:AC89,2)),998)))</f>
        <v/>
      </c>
      <c r="AE89" s="6"/>
      <c r="AF89" s="21"/>
      <c r="AH89" s="92"/>
      <c r="AI89" s="200"/>
      <c r="AJ89" s="204"/>
      <c r="AK89" s="24">
        <f t="shared" si="22"/>
        <v>2</v>
      </c>
      <c r="AL89" s="6"/>
      <c r="AM89" s="6"/>
      <c r="AN89" s="6"/>
      <c r="AO89" s="6" t="str">
        <f>IF(AI88="","",IF(SUM(AL$4:AN$163)=0,"",IF(AP89="",IF(AN89="",IF(AM89="",IF(AL89="",999,AL89),MAX(AL89:AM89)),LARGE(AL89:AN89,2)),998)))</f>
        <v/>
      </c>
      <c r="AP89" s="6"/>
      <c r="AQ89" s="21"/>
      <c r="AU89" s="124"/>
      <c r="AV89" s="124"/>
      <c r="AW89" s="124"/>
      <c r="AX89" s="124"/>
      <c r="AY89" s="124"/>
      <c r="AZ89" s="124"/>
    </row>
    <row r="90" spans="1:52" ht="21" customHeight="1">
      <c r="A90" s="92" t="str">
        <f>IF(B90="","",INDEX(Výpočty!$AJ$4:$AJ$600,MATCH('stovky startovka'!B90:B91,Výpočty!$AK$4:$AK$600,0),1))</f>
        <v/>
      </c>
      <c r="B90" s="200"/>
      <c r="C90" s="190" t="str">
        <f>IF(B90="","",INDEX(Výpočty!$AL$4:$AL$600,MATCH('stovky startovka'!B90,Výpočty!$AK$4:$AK$600,0),1))</f>
        <v/>
      </c>
      <c r="D90" s="24">
        <f t="shared" si="19"/>
        <v>1</v>
      </c>
      <c r="E90" s="6"/>
      <c r="F90" s="6"/>
      <c r="G90" s="6"/>
      <c r="H90" s="6" t="str">
        <f>IF(B90="","",IF(SUM(E$4:G$163)=0,"",IF(I90="",IF(G90="",IF(F90="",IF(E90="",999,E90),MAX(E90:F90)),LARGE(E90:G90,2)),998)))</f>
        <v/>
      </c>
      <c r="I90" s="6"/>
      <c r="J90" s="21"/>
      <c r="K90" s="124"/>
      <c r="L90" s="92" t="str">
        <f>IF(M90="","",INDEX(Výpočty!$AJ$4:$AJ$600,MATCH('stovky startovka'!M90:M91,Výpočty!$AK$4:$AK$600,0),1))</f>
        <v/>
      </c>
      <c r="M90" s="200"/>
      <c r="N90" s="190" t="str">
        <f>IF(M90="","",INDEX(Výpočty!$AL$4:$AL$600,MATCH('stovky startovka'!M90,Výpočty!$AK$4:$AK$600,0),1))</f>
        <v/>
      </c>
      <c r="O90" s="24">
        <f t="shared" si="20"/>
        <v>1</v>
      </c>
      <c r="P90" s="6"/>
      <c r="Q90" s="6"/>
      <c r="R90" s="6"/>
      <c r="S90" s="6" t="str">
        <f>IF(M90="","",IF(SUM(P$4:R$163)=0,"",IF(T90="",IF(R90="",IF(Q90="",IF(P90="",999,P90),MAX(P90:Q90)),LARGE(P90:R90,2)),998)))</f>
        <v/>
      </c>
      <c r="T90" s="6"/>
      <c r="U90" s="21"/>
      <c r="W90" s="92" t="str">
        <f>IF(X90="","",INDEX(Výpočty!$AJ$4:$AJ$600,MATCH('stovky startovka'!X90:X91,Výpočty!$AK$4:$AK$600,0),1))</f>
        <v/>
      </c>
      <c r="X90" s="200"/>
      <c r="Y90" s="190" t="str">
        <f>IF(X90="","",INDEX(Výpočty!$AL$4:$AL$600,MATCH('stovky startovka'!X90,Výpočty!$AK$4:$AK$600,0),1))</f>
        <v/>
      </c>
      <c r="Z90" s="24">
        <f t="shared" si="21"/>
        <v>1</v>
      </c>
      <c r="AA90" s="6"/>
      <c r="AB90" s="6"/>
      <c r="AC90" s="6"/>
      <c r="AD90" s="6" t="str">
        <f>IF(X90="","",IF(SUM(AA$4:AC$163)=0,"",IF(AE90="",IF(AC90="",IF(AB90="",IF(AA90="",999,AA90),MAX(AA90:AB90)),LARGE(AA90:AC90,2)),998)))</f>
        <v/>
      </c>
      <c r="AE90" s="6"/>
      <c r="AF90" s="21"/>
      <c r="AH90" s="92" t="str">
        <f>IF(AI90="","",INDEX(Výpočty!$AJ$4:$AJ$600,MATCH('stovky startovka'!AI90:AI91,Výpočty!$AK$4:$AK$600,0),1))</f>
        <v/>
      </c>
      <c r="AI90" s="200"/>
      <c r="AJ90" s="190" t="str">
        <f>IF(AI90="","",INDEX(Výpočty!$AL$4:$AL$600,MATCH('stovky startovka'!AI90,Výpočty!$AK$4:$AK$600,0),1))</f>
        <v/>
      </c>
      <c r="AK90" s="24">
        <f t="shared" si="22"/>
        <v>1</v>
      </c>
      <c r="AL90" s="6"/>
      <c r="AM90" s="6"/>
      <c r="AN90" s="6"/>
      <c r="AO90" s="6" t="str">
        <f>IF(AI90="","",IF(SUM(AL$4:AN$163)=0,"",IF(AP90="",IF(AN90="",IF(AM90="",IF(AL90="",999,AL90),MAX(AL90:AM90)),LARGE(AL90:AN90,2)),998)))</f>
        <v/>
      </c>
      <c r="AP90" s="6"/>
      <c r="AQ90" s="21"/>
      <c r="AU90" s="124">
        <f>IF(jednotlivci!B22="",0,IF(OR(ISNUMBER(MATCH(jednotlivci!B22,$B$4:$B585,0)),ISNUMBER(MATCH(jednotlivci!B22,$M$4:$M585,0)),ISNUMBER(MATCH(jednotlivci!B22,$X$4:$X585,0)),ISNUMBER(MATCH(jednotlivci!B22,$AI$4:$AI585,0))),"",jednotlivci!B22))</f>
        <v>0</v>
      </c>
      <c r="AV90" s="124">
        <f>IF(jednotlivci!B48="",0,IF(OR(ISNUMBER(MATCH(jednotlivci!B48,$B$4:$B585,0)),ISNUMBER(MATCH(jednotlivci!B48,$M$4:$M585,0)),ISNUMBER(MATCH(jednotlivci!B48,$X$4:$X585,0)),ISNUMBER(MATCH(jednotlivci!B48,$AI$4:$AI585,0))),"",jednotlivci!B48))</f>
        <v>0</v>
      </c>
      <c r="AW90" s="124">
        <f>IF(jednotlivci!B74="",0,IF(OR(ISNUMBER(MATCH(jednotlivci!B74,$B$4:$B585,0)),ISNUMBER(MATCH(jednotlivci!B74,$M$4:$M585,0)),ISNUMBER(MATCH(jednotlivci!B74,$X$4:$X585,0)),ISNUMBER(MATCH(jednotlivci!B74,$AI$4:$AI585,0))),"",jednotlivci!B74))</f>
        <v>0</v>
      </c>
      <c r="AX90" s="124">
        <f>IF(jednotlivci!L22="",0,IF(OR(ISNUMBER(MATCH(jednotlivci!L22,$B$4:$B585,0)),ISNUMBER(MATCH(jednotlivci!L22,$M$4:$M585,0)),ISNUMBER(MATCH(jednotlivci!L22,$X$4:$X585,0)),ISNUMBER(MATCH(jednotlivci!L22,$AI$4:$AI585,0))),"",jednotlivci!L22))</f>
        <v>0</v>
      </c>
      <c r="AY90" s="124">
        <f>IF(jednotlivci!L48="",0,IF(OR(ISNUMBER(MATCH(jednotlivci!L48,$B$4:$B585,0)),ISNUMBER(MATCH(jednotlivci!L48,$M$4:$M585,0)),ISNUMBER(MATCH(jednotlivci!L48,$X$4:$X585,0)),ISNUMBER(MATCH(jednotlivci!L48,$AI$4:$AI585,0))),"",jednotlivci!L48))</f>
        <v>0</v>
      </c>
      <c r="AZ90" s="124">
        <f>IF(jednotlivci!L74="",0,IF(OR(ISNUMBER(MATCH(jednotlivci!L74,$B$4:$B585,0)),ISNUMBER(MATCH(jednotlivci!L74,$M$4:$M585,0)),ISNUMBER(MATCH(jednotlivci!L74,$X$4:$X585,0)),ISNUMBER(MATCH(jednotlivci!L74,$AI$4:$AI585,0))),"",jednotlivci!L74))</f>
        <v>0</v>
      </c>
    </row>
    <row r="91" spans="1:52" ht="21" customHeight="1">
      <c r="A91" s="92"/>
      <c r="B91" s="200"/>
      <c r="C91" s="204"/>
      <c r="D91" s="24">
        <f t="shared" si="19"/>
        <v>2</v>
      </c>
      <c r="E91" s="6"/>
      <c r="F91" s="6"/>
      <c r="G91" s="6"/>
      <c r="H91" s="6" t="str">
        <f>IF(B90="","",IF(SUM(E$4:G$163)=0,"",IF(I91="",IF(G91="",IF(F91="",IF(E91="",999,E91),MAX(E91:F91)),LARGE(E91:G91,2)),998)))</f>
        <v/>
      </c>
      <c r="I91" s="6"/>
      <c r="J91" s="21"/>
      <c r="K91" s="124"/>
      <c r="L91" s="92"/>
      <c r="M91" s="200"/>
      <c r="N91" s="204"/>
      <c r="O91" s="24">
        <f t="shared" si="20"/>
        <v>2</v>
      </c>
      <c r="P91" s="6"/>
      <c r="Q91" s="6"/>
      <c r="R91" s="6"/>
      <c r="S91" s="6" t="str">
        <f>IF(M90="","",IF(SUM(P$4:R$163)=0,"",IF(T91="",IF(R91="",IF(Q91="",IF(P91="",999,P91),MAX(P91:Q91)),LARGE(P91:R91,2)),998)))</f>
        <v/>
      </c>
      <c r="T91" s="6"/>
      <c r="U91" s="21"/>
      <c r="W91" s="92"/>
      <c r="X91" s="200"/>
      <c r="Y91" s="204"/>
      <c r="Z91" s="24">
        <f t="shared" si="21"/>
        <v>2</v>
      </c>
      <c r="AA91" s="6"/>
      <c r="AB91" s="6"/>
      <c r="AC91" s="6"/>
      <c r="AD91" s="6" t="str">
        <f>IF(X90="","",IF(SUM(AA$4:AC$163)=0,"",IF(AE91="",IF(AC91="",IF(AB91="",IF(AA91="",999,AA91),MAX(AA91:AB91)),LARGE(AA91:AC91,2)),998)))</f>
        <v/>
      </c>
      <c r="AE91" s="6"/>
      <c r="AF91" s="21"/>
      <c r="AH91" s="92"/>
      <c r="AI91" s="200"/>
      <c r="AJ91" s="204"/>
      <c r="AK91" s="24">
        <f t="shared" si="22"/>
        <v>2</v>
      </c>
      <c r="AL91" s="6"/>
      <c r="AM91" s="6"/>
      <c r="AN91" s="6"/>
      <c r="AO91" s="6" t="str">
        <f>IF(AI90="","",IF(SUM(AL$4:AN$163)=0,"",IF(AP91="",IF(AN91="",IF(AM91="",IF(AL91="",999,AL91),MAX(AL91:AM91)),LARGE(AL91:AN91,2)),998)))</f>
        <v/>
      </c>
      <c r="AP91" s="6"/>
      <c r="AQ91" s="21"/>
      <c r="AU91" s="124"/>
      <c r="AV91" s="124"/>
      <c r="AW91" s="124"/>
      <c r="AX91" s="124"/>
      <c r="AY91" s="124"/>
      <c r="AZ91" s="124"/>
    </row>
    <row r="92" spans="1:52" ht="21" customHeight="1">
      <c r="A92" s="92" t="str">
        <f>IF(B92="","",INDEX(Výpočty!$AJ$4:$AJ$600,MATCH('stovky startovka'!B92:B93,Výpočty!$AK$4:$AK$600,0),1))</f>
        <v/>
      </c>
      <c r="B92" s="200"/>
      <c r="C92" s="190" t="str">
        <f>IF(B92="","",INDEX(Výpočty!$AL$4:$AL$600,MATCH('stovky startovka'!B92,Výpočty!$AK$4:$AK$600,0),1))</f>
        <v/>
      </c>
      <c r="D92" s="24">
        <f t="shared" si="19"/>
        <v>1</v>
      </c>
      <c r="E92" s="6"/>
      <c r="F92" s="6"/>
      <c r="G92" s="6"/>
      <c r="H92" s="11" t="str">
        <f>IF(B92="","",IF(SUM(E$4:G$163)=0,"",IF(I92="",IF(G92="",IF(F92="",IF(E92="",999,E92),MAX(E92:F92)),LARGE(E92:G92,2)),998)))</f>
        <v/>
      </c>
      <c r="I92" s="6"/>
      <c r="J92" s="21"/>
      <c r="K92" s="124"/>
      <c r="L92" s="92" t="str">
        <f>IF(M92="","",INDEX(Výpočty!$AJ$4:$AJ$600,MATCH('stovky startovka'!M92:M93,Výpočty!$AK$4:$AK$600,0),1))</f>
        <v/>
      </c>
      <c r="M92" s="200"/>
      <c r="N92" s="190" t="str">
        <f>IF(M92="","",INDEX(Výpočty!$AL$4:$AL$600,MATCH('stovky startovka'!M92,Výpočty!$AK$4:$AK$600,0),1))</f>
        <v/>
      </c>
      <c r="O92" s="24">
        <f t="shared" si="20"/>
        <v>1</v>
      </c>
      <c r="P92" s="6"/>
      <c r="Q92" s="6"/>
      <c r="R92" s="6"/>
      <c r="S92" s="11" t="str">
        <f>IF(M92="","",IF(SUM(P$4:R$163)=0,"",IF(T92="",IF(R92="",IF(Q92="",IF(P92="",999,P92),MAX(P92:Q92)),LARGE(P92:R92,2)),998)))</f>
        <v/>
      </c>
      <c r="T92" s="6"/>
      <c r="U92" s="21"/>
      <c r="W92" s="92" t="str">
        <f>IF(X92="","",INDEX(Výpočty!$AJ$4:$AJ$600,MATCH('stovky startovka'!X92:X93,Výpočty!$AK$4:$AK$600,0),1))</f>
        <v/>
      </c>
      <c r="X92" s="200"/>
      <c r="Y92" s="190" t="str">
        <f>IF(X92="","",INDEX(Výpočty!$AL$4:$AL$600,MATCH('stovky startovka'!X92,Výpočty!$AK$4:$AK$600,0),1))</f>
        <v/>
      </c>
      <c r="Z92" s="24">
        <f t="shared" si="21"/>
        <v>1</v>
      </c>
      <c r="AA92" s="6"/>
      <c r="AB92" s="6"/>
      <c r="AC92" s="6"/>
      <c r="AD92" s="11" t="str">
        <f>IF(X92="","",IF(SUM(AA$4:AC$163)=0,"",IF(AE92="",IF(AC92="",IF(AB92="",IF(AA92="",999,AA92),MAX(AA92:AB92)),LARGE(AA92:AC92,2)),998)))</f>
        <v/>
      </c>
      <c r="AE92" s="6"/>
      <c r="AF92" s="21"/>
      <c r="AH92" s="92" t="str">
        <f>IF(AI92="","",INDEX(Výpočty!$AJ$4:$AJ$600,MATCH('stovky startovka'!AI92:AI93,Výpočty!$AK$4:$AK$600,0),1))</f>
        <v/>
      </c>
      <c r="AI92" s="200"/>
      <c r="AJ92" s="190" t="str">
        <f>IF(AI92="","",INDEX(Výpočty!$AL$4:$AL$600,MATCH('stovky startovka'!AI92,Výpočty!$AK$4:$AK$600,0),1))</f>
        <v/>
      </c>
      <c r="AK92" s="24">
        <f t="shared" si="22"/>
        <v>1</v>
      </c>
      <c r="AL92" s="6"/>
      <c r="AM92" s="6"/>
      <c r="AN92" s="6"/>
      <c r="AO92" s="11" t="str">
        <f>IF(AI92="","",IF(SUM(AL$4:AN$163)=0,"",IF(AP92="",IF(AN92="",IF(AM92="",IF(AL92="",999,AL92),MAX(AL92:AM92)),LARGE(AL92:AN92,2)),998)))</f>
        <v/>
      </c>
      <c r="AP92" s="6"/>
      <c r="AQ92" s="21"/>
    </row>
    <row r="93" spans="1:52" ht="21" customHeight="1" thickBot="1">
      <c r="A93" s="114"/>
      <c r="B93" s="203"/>
      <c r="C93" s="191"/>
      <c r="D93" s="25">
        <f t="shared" si="19"/>
        <v>2</v>
      </c>
      <c r="E93" s="10"/>
      <c r="F93" s="10"/>
      <c r="G93" s="10"/>
      <c r="H93" s="6" t="str">
        <f>IF(B92="","",IF(SUM(E$4:G$163)=0,"",IF(I93="",IF(G93="",IF(F93="",IF(E93="",999,E93),MAX(E93:F93)),LARGE(E93:G93,2)),998)))</f>
        <v/>
      </c>
      <c r="I93" s="10"/>
      <c r="J93" s="22"/>
      <c r="K93" s="124"/>
      <c r="L93" s="114"/>
      <c r="M93" s="203"/>
      <c r="N93" s="191"/>
      <c r="O93" s="25">
        <f t="shared" si="20"/>
        <v>2</v>
      </c>
      <c r="P93" s="10"/>
      <c r="Q93" s="10"/>
      <c r="R93" s="10"/>
      <c r="S93" s="6" t="str">
        <f>IF(M92="","",IF(SUM(P$4:R$163)=0,"",IF(T93="",IF(R93="",IF(Q93="",IF(P93="",999,P93),MAX(P93:Q93)),LARGE(P93:R93,2)),998)))</f>
        <v/>
      </c>
      <c r="T93" s="10"/>
      <c r="U93" s="22"/>
      <c r="W93" s="114"/>
      <c r="X93" s="203"/>
      <c r="Y93" s="191"/>
      <c r="Z93" s="25">
        <f t="shared" si="21"/>
        <v>2</v>
      </c>
      <c r="AA93" s="10"/>
      <c r="AB93" s="10"/>
      <c r="AC93" s="10"/>
      <c r="AD93" s="6" t="str">
        <f>IF(X92="","",IF(SUM(AA$4:AC$163)=0,"",IF(AE93="",IF(AC93="",IF(AB93="",IF(AA93="",999,AA93),MAX(AA93:AB93)),LARGE(AA93:AC93,2)),998)))</f>
        <v/>
      </c>
      <c r="AE93" s="10"/>
      <c r="AF93" s="22"/>
      <c r="AH93" s="114"/>
      <c r="AI93" s="203"/>
      <c r="AJ93" s="191"/>
      <c r="AK93" s="25">
        <f t="shared" si="22"/>
        <v>2</v>
      </c>
      <c r="AL93" s="10"/>
      <c r="AM93" s="10"/>
      <c r="AN93" s="10"/>
      <c r="AO93" s="6" t="str">
        <f>IF(AI92="","",IF(SUM(AL$4:AN$163)=0,"",IF(AP93="",IF(AN93="",IF(AM93="",IF(AL93="",999,AL93),MAX(AL93:AM93)),LARGE(AL93:AN93,2)),998)))</f>
        <v/>
      </c>
      <c r="AP93" s="10"/>
      <c r="AQ93" s="22"/>
    </row>
    <row r="94" spans="1:52" ht="21" customHeight="1">
      <c r="A94" s="91" t="str">
        <f>IF(B94="","",INDEX(Výpočty!$AJ$4:$AJ$600,MATCH('stovky startovka'!B94:B95,Výpočty!$AK$4:$AK$600,0),1))</f>
        <v/>
      </c>
      <c r="B94" s="202"/>
      <c r="C94" s="205" t="str">
        <f>IF(B94="","",INDEX(Výpočty!$AL$4:$AL$600,MATCH('stovky startovka'!B94,Výpočty!$AK$4:$AK$600,0),1))</f>
        <v/>
      </c>
      <c r="D94" s="23">
        <f t="shared" si="19"/>
        <v>1</v>
      </c>
      <c r="E94" s="19"/>
      <c r="F94" s="19"/>
      <c r="G94" s="19"/>
      <c r="H94" s="19" t="str">
        <f>IF(B94="","",IF(SUM(E$4:G$163)=0,"",IF(I94="",IF(G94="",IF(F94="",IF(E94="",999,E94),MAX(E94:F94)),LARGE(E94:G94,2)),998)))</f>
        <v/>
      </c>
      <c r="I94" s="19"/>
      <c r="J94" s="20"/>
      <c r="K94" s="124"/>
      <c r="L94" s="91" t="str">
        <f>IF(M94="","",INDEX(Výpočty!$AJ$4:$AJ$600,MATCH('stovky startovka'!M94:M95,Výpočty!$AK$4:$AK$600,0),1))</f>
        <v/>
      </c>
      <c r="M94" s="202"/>
      <c r="N94" s="205" t="str">
        <f>IF(M94="","",INDEX(Výpočty!$AL$4:$AL$600,MATCH('stovky startovka'!M94,Výpočty!$AK$4:$AK$600,0),1))</f>
        <v/>
      </c>
      <c r="O94" s="23">
        <f t="shared" si="20"/>
        <v>1</v>
      </c>
      <c r="P94" s="19"/>
      <c r="Q94" s="19"/>
      <c r="R94" s="19"/>
      <c r="S94" s="19" t="str">
        <f>IF(M94="","",IF(SUM(P$4:R$163)=0,"",IF(T94="",IF(R94="",IF(Q94="",IF(P94="",999,P94),MAX(P94:Q94)),LARGE(P94:R94,2)),998)))</f>
        <v/>
      </c>
      <c r="T94" s="19"/>
      <c r="U94" s="20"/>
      <c r="W94" s="91" t="str">
        <f>IF(X94="","",INDEX(Výpočty!$AJ$4:$AJ$600,MATCH('stovky startovka'!X94:X95,Výpočty!$AK$4:$AK$600,0),1))</f>
        <v/>
      </c>
      <c r="X94" s="202"/>
      <c r="Y94" s="205" t="str">
        <f>IF(X94="","",INDEX(Výpočty!$AL$4:$AL$600,MATCH('stovky startovka'!X94,Výpočty!$AK$4:$AK$600,0),1))</f>
        <v/>
      </c>
      <c r="Z94" s="23">
        <f t="shared" si="21"/>
        <v>1</v>
      </c>
      <c r="AA94" s="19"/>
      <c r="AB94" s="19"/>
      <c r="AC94" s="19"/>
      <c r="AD94" s="19" t="str">
        <f>IF(X94="","",IF(SUM(AA$4:AC$163)=0,"",IF(AE94="",IF(AC94="",IF(AB94="",IF(AA94="",999,AA94),MAX(AA94:AB94)),LARGE(AA94:AC94,2)),998)))</f>
        <v/>
      </c>
      <c r="AE94" s="19"/>
      <c r="AF94" s="20"/>
      <c r="AH94" s="91" t="str">
        <f>IF(AI94="","",INDEX(Výpočty!$AJ$4:$AJ$600,MATCH('stovky startovka'!AI94:AI95,Výpočty!$AK$4:$AK$600,0),1))</f>
        <v/>
      </c>
      <c r="AI94" s="202"/>
      <c r="AJ94" s="205" t="str">
        <f>IF(AI94="","",INDEX(Výpočty!$AL$4:$AL$600,MATCH('stovky startovka'!AI94,Výpočty!$AK$4:$AK$600,0),1))</f>
        <v/>
      </c>
      <c r="AK94" s="23">
        <f t="shared" si="22"/>
        <v>1</v>
      </c>
      <c r="AL94" s="19"/>
      <c r="AM94" s="19"/>
      <c r="AN94" s="19"/>
      <c r="AO94" s="19" t="str">
        <f>IF(AI94="","",IF(SUM(AL$4:AN$163)=0,"",IF(AP94="",IF(AN94="",IF(AM94="",IF(AL94="",999,AL94),MAX(AL94:AM94)),LARGE(AL94:AN94,2)),998)))</f>
        <v/>
      </c>
      <c r="AP94" s="19"/>
      <c r="AQ94" s="20"/>
    </row>
    <row r="95" spans="1:52" ht="21" customHeight="1">
      <c r="A95" s="92"/>
      <c r="B95" s="200"/>
      <c r="C95" s="204"/>
      <c r="D95" s="24">
        <f t="shared" si="19"/>
        <v>2</v>
      </c>
      <c r="E95" s="6"/>
      <c r="F95" s="6"/>
      <c r="G95" s="6"/>
      <c r="H95" s="29" t="str">
        <f>IF(B94="","",IF(SUM(E$4:G$163)=0,"",IF(I95="",IF(G95="",IF(F95="",IF(E95="",999,E95),MAX(E95:F95)),LARGE(E95:G95,2)),998)))</f>
        <v/>
      </c>
      <c r="I95" s="6"/>
      <c r="J95" s="21"/>
      <c r="K95" s="124"/>
      <c r="L95" s="92"/>
      <c r="M95" s="200"/>
      <c r="N95" s="204"/>
      <c r="O95" s="24">
        <f t="shared" si="20"/>
        <v>2</v>
      </c>
      <c r="P95" s="6"/>
      <c r="Q95" s="6"/>
      <c r="R95" s="6"/>
      <c r="S95" s="29" t="str">
        <f>IF(M94="","",IF(SUM(P$4:R$163)=0,"",IF(T95="",IF(R95="",IF(Q95="",IF(P95="",999,P95),MAX(P95:Q95)),LARGE(P95:R95,2)),998)))</f>
        <v/>
      </c>
      <c r="T95" s="6"/>
      <c r="U95" s="21"/>
      <c r="W95" s="92"/>
      <c r="X95" s="200"/>
      <c r="Y95" s="204"/>
      <c r="Z95" s="24">
        <f t="shared" si="21"/>
        <v>2</v>
      </c>
      <c r="AA95" s="6"/>
      <c r="AB95" s="6"/>
      <c r="AC95" s="6"/>
      <c r="AD95" s="29" t="str">
        <f>IF(X94="","",IF(SUM(AA$4:AC$163)=0,"",IF(AE95="",IF(AC95="",IF(AB95="",IF(AA95="",999,AA95),MAX(AA95:AB95)),LARGE(AA95:AC95,2)),998)))</f>
        <v/>
      </c>
      <c r="AE95" s="6"/>
      <c r="AF95" s="21"/>
      <c r="AH95" s="92"/>
      <c r="AI95" s="200"/>
      <c r="AJ95" s="204"/>
      <c r="AK95" s="24">
        <f t="shared" si="22"/>
        <v>2</v>
      </c>
      <c r="AL95" s="6"/>
      <c r="AM95" s="6"/>
      <c r="AN95" s="6"/>
      <c r="AO95" s="29" t="str">
        <f>IF(AI94="","",IF(SUM(AL$4:AN$163)=0,"",IF(AP95="",IF(AN95="",IF(AM95="",IF(AL95="",999,AL95),MAX(AL95:AM95)),LARGE(AL95:AN95,2)),998)))</f>
        <v/>
      </c>
      <c r="AP95" s="6"/>
      <c r="AQ95" s="21"/>
    </row>
    <row r="96" spans="1:52" ht="21" customHeight="1">
      <c r="A96" s="92" t="str">
        <f>IF(B96="","",INDEX(Výpočty!$AJ$4:$AJ$600,MATCH('stovky startovka'!B96:B97,Výpočty!$AK$4:$AK$600,0),1))</f>
        <v/>
      </c>
      <c r="B96" s="200"/>
      <c r="C96" s="190" t="str">
        <f>IF(B96="","",INDEX(Výpočty!$AL$4:$AL$600,MATCH('stovky startovka'!B96,Výpočty!$AK$4:$AK$600,0),1))</f>
        <v/>
      </c>
      <c r="D96" s="24">
        <f t="shared" si="19"/>
        <v>1</v>
      </c>
      <c r="E96" s="6"/>
      <c r="F96" s="6"/>
      <c r="G96" s="6"/>
      <c r="H96" s="6" t="str">
        <f>IF(B96="","",IF(SUM(E$4:G$163)=0,"",IF(I96="",IF(G96="",IF(F96="",IF(E96="",999,E96),MAX(E96:F96)),LARGE(E96:G96,2)),998)))</f>
        <v/>
      </c>
      <c r="I96" s="6"/>
      <c r="J96" s="21"/>
      <c r="K96" s="124"/>
      <c r="L96" s="92" t="str">
        <f>IF(M96="","",INDEX(Výpočty!$AJ$4:$AJ$600,MATCH('stovky startovka'!M96:M97,Výpočty!$AK$4:$AK$600,0),1))</f>
        <v/>
      </c>
      <c r="M96" s="200"/>
      <c r="N96" s="190" t="str">
        <f>IF(M96="","",INDEX(Výpočty!$AL$4:$AL$600,MATCH('stovky startovka'!M96,Výpočty!$AK$4:$AK$600,0),1))</f>
        <v/>
      </c>
      <c r="O96" s="24">
        <f t="shared" si="20"/>
        <v>1</v>
      </c>
      <c r="P96" s="6"/>
      <c r="Q96" s="6"/>
      <c r="R96" s="6"/>
      <c r="S96" s="6" t="str">
        <f>IF(M96="","",IF(SUM(P$4:R$163)=0,"",IF(T96="",IF(R96="",IF(Q96="",IF(P96="",999,P96),MAX(P96:Q96)),LARGE(P96:R96,2)),998)))</f>
        <v/>
      </c>
      <c r="T96" s="6"/>
      <c r="U96" s="21"/>
      <c r="W96" s="92" t="str">
        <f>IF(X96="","",INDEX(Výpočty!$AJ$4:$AJ$600,MATCH('stovky startovka'!X96:X97,Výpočty!$AK$4:$AK$600,0),1))</f>
        <v/>
      </c>
      <c r="X96" s="200"/>
      <c r="Y96" s="190" t="str">
        <f>IF(X96="","",INDEX(Výpočty!$AL$4:$AL$600,MATCH('stovky startovka'!X96,Výpočty!$AK$4:$AK$600,0),1))</f>
        <v/>
      </c>
      <c r="Z96" s="24">
        <f t="shared" si="21"/>
        <v>1</v>
      </c>
      <c r="AA96" s="6"/>
      <c r="AB96" s="6"/>
      <c r="AC96" s="6"/>
      <c r="AD96" s="6" t="str">
        <f>IF(X96="","",IF(SUM(AA$4:AC$163)=0,"",IF(AE96="",IF(AC96="",IF(AB96="",IF(AA96="",999,AA96),MAX(AA96:AB96)),LARGE(AA96:AC96,2)),998)))</f>
        <v/>
      </c>
      <c r="AE96" s="6"/>
      <c r="AF96" s="21"/>
      <c r="AH96" s="92" t="str">
        <f>IF(AI96="","",INDEX(Výpočty!$AJ$4:$AJ$600,MATCH('stovky startovka'!AI96:AI97,Výpočty!$AK$4:$AK$600,0),1))</f>
        <v/>
      </c>
      <c r="AI96" s="200"/>
      <c r="AJ96" s="190" t="str">
        <f>IF(AI96="","",INDEX(Výpočty!$AL$4:$AL$600,MATCH('stovky startovka'!AI96,Výpočty!$AK$4:$AK$600,0),1))</f>
        <v/>
      </c>
      <c r="AK96" s="24">
        <f t="shared" si="22"/>
        <v>1</v>
      </c>
      <c r="AL96" s="6"/>
      <c r="AM96" s="6"/>
      <c r="AN96" s="6"/>
      <c r="AO96" s="6" t="str">
        <f>IF(AI96="","",IF(SUM(AL$4:AN$163)=0,"",IF(AP96="",IF(AN96="",IF(AM96="",IF(AL96="",999,AL96),MAX(AL96:AM96)),LARGE(AL96:AN96,2)),998)))</f>
        <v/>
      </c>
      <c r="AP96" s="6"/>
      <c r="AQ96" s="21"/>
    </row>
    <row r="97" spans="1:43" ht="21" customHeight="1">
      <c r="A97" s="92"/>
      <c r="B97" s="200"/>
      <c r="C97" s="204"/>
      <c r="D97" s="24">
        <f t="shared" si="19"/>
        <v>2</v>
      </c>
      <c r="E97" s="6"/>
      <c r="F97" s="6"/>
      <c r="G97" s="6"/>
      <c r="H97" s="6" t="str">
        <f>IF(B96="","",IF(SUM(E$4:G$163)=0,"",IF(I97="",IF(G97="",IF(F97="",IF(E97="",999,E97),MAX(E97:F97)),LARGE(E97:G97,2)),998)))</f>
        <v/>
      </c>
      <c r="I97" s="6"/>
      <c r="J97" s="21"/>
      <c r="K97" s="124"/>
      <c r="L97" s="92"/>
      <c r="M97" s="200"/>
      <c r="N97" s="204"/>
      <c r="O97" s="24">
        <f t="shared" si="20"/>
        <v>2</v>
      </c>
      <c r="P97" s="6"/>
      <c r="Q97" s="6"/>
      <c r="R97" s="6"/>
      <c r="S97" s="6" t="str">
        <f>IF(M96="","",IF(SUM(P$4:R$163)=0,"",IF(T97="",IF(R97="",IF(Q97="",IF(P97="",999,P97),MAX(P97:Q97)),LARGE(P97:R97,2)),998)))</f>
        <v/>
      </c>
      <c r="T97" s="6"/>
      <c r="U97" s="21"/>
      <c r="W97" s="92"/>
      <c r="X97" s="200"/>
      <c r="Y97" s="204"/>
      <c r="Z97" s="24">
        <f t="shared" si="21"/>
        <v>2</v>
      </c>
      <c r="AA97" s="6"/>
      <c r="AB97" s="6"/>
      <c r="AC97" s="6"/>
      <c r="AD97" s="6" t="str">
        <f>IF(X96="","",IF(SUM(AA$4:AC$163)=0,"",IF(AE97="",IF(AC97="",IF(AB97="",IF(AA97="",999,AA97),MAX(AA97:AB97)),LARGE(AA97:AC97,2)),998)))</f>
        <v/>
      </c>
      <c r="AE97" s="6"/>
      <c r="AF97" s="21"/>
      <c r="AH97" s="92"/>
      <c r="AI97" s="200"/>
      <c r="AJ97" s="204"/>
      <c r="AK97" s="24">
        <f t="shared" si="22"/>
        <v>2</v>
      </c>
      <c r="AL97" s="6"/>
      <c r="AM97" s="6"/>
      <c r="AN97" s="6"/>
      <c r="AO97" s="6" t="str">
        <f>IF(AI96="","",IF(SUM(AL$4:AN$163)=0,"",IF(AP97="",IF(AN97="",IF(AM97="",IF(AL97="",999,AL97),MAX(AL97:AM97)),LARGE(AL97:AN97,2)),998)))</f>
        <v/>
      </c>
      <c r="AP97" s="6"/>
      <c r="AQ97" s="21"/>
    </row>
    <row r="98" spans="1:43" ht="21" customHeight="1">
      <c r="A98" s="92" t="str">
        <f>IF(B98="","",INDEX(Výpočty!$AJ$4:$AJ$600,MATCH('stovky startovka'!B98:B99,Výpočty!$AK$4:$AK$600,0),1))</f>
        <v/>
      </c>
      <c r="B98" s="200"/>
      <c r="C98" s="190" t="str">
        <f>IF(B98="","",INDEX(Výpočty!$AL$4:$AL$600,MATCH('stovky startovka'!B98,Výpočty!$AK$4:$AK$600,0),1))</f>
        <v/>
      </c>
      <c r="D98" s="24">
        <f t="shared" si="19"/>
        <v>1</v>
      </c>
      <c r="E98" s="6"/>
      <c r="F98" s="6"/>
      <c r="G98" s="6"/>
      <c r="H98" s="6" t="str">
        <f>IF(B98="","",IF(SUM(E$4:G$163)=0,"",IF(I98="",IF(G98="",IF(F98="",IF(E98="",999,E98),MAX(E98:F98)),LARGE(E98:G98,2)),998)))</f>
        <v/>
      </c>
      <c r="I98" s="6"/>
      <c r="J98" s="21"/>
      <c r="K98" s="124"/>
      <c r="L98" s="92" t="str">
        <f>IF(M98="","",INDEX(Výpočty!$AJ$4:$AJ$600,MATCH('stovky startovka'!M98:M99,Výpočty!$AK$4:$AK$600,0),1))</f>
        <v/>
      </c>
      <c r="M98" s="200"/>
      <c r="N98" s="190" t="str">
        <f>IF(M98="","",INDEX(Výpočty!$AL$4:$AL$600,MATCH('stovky startovka'!M98,Výpočty!$AK$4:$AK$600,0),1))</f>
        <v/>
      </c>
      <c r="O98" s="24">
        <f t="shared" si="20"/>
        <v>1</v>
      </c>
      <c r="P98" s="6"/>
      <c r="Q98" s="6"/>
      <c r="R98" s="6"/>
      <c r="S98" s="6" t="str">
        <f>IF(M98="","",IF(SUM(P$4:R$163)=0,"",IF(T98="",IF(R98="",IF(Q98="",IF(P98="",999,P98),MAX(P98:Q98)),LARGE(P98:R98,2)),998)))</f>
        <v/>
      </c>
      <c r="T98" s="6"/>
      <c r="U98" s="21"/>
      <c r="W98" s="92" t="str">
        <f>IF(X98="","",INDEX(Výpočty!$AJ$4:$AJ$600,MATCH('stovky startovka'!X98:X99,Výpočty!$AK$4:$AK$600,0),1))</f>
        <v/>
      </c>
      <c r="X98" s="200"/>
      <c r="Y98" s="190" t="str">
        <f>IF(X98="","",INDEX(Výpočty!$AL$4:$AL$600,MATCH('stovky startovka'!X98,Výpočty!$AK$4:$AK$600,0),1))</f>
        <v/>
      </c>
      <c r="Z98" s="24">
        <f t="shared" si="21"/>
        <v>1</v>
      </c>
      <c r="AA98" s="6"/>
      <c r="AB98" s="6"/>
      <c r="AC98" s="6"/>
      <c r="AD98" s="6" t="str">
        <f>IF(X98="","",IF(SUM(AA$4:AC$163)=0,"",IF(AE98="",IF(AC98="",IF(AB98="",IF(AA98="",999,AA98),MAX(AA98:AB98)),LARGE(AA98:AC98,2)),998)))</f>
        <v/>
      </c>
      <c r="AE98" s="6"/>
      <c r="AF98" s="21"/>
      <c r="AH98" s="92" t="str">
        <f>IF(AI98="","",INDEX(Výpočty!$AJ$4:$AJ$600,MATCH('stovky startovka'!AI98:AI99,Výpočty!$AK$4:$AK$600,0),1))</f>
        <v/>
      </c>
      <c r="AI98" s="200"/>
      <c r="AJ98" s="190" t="str">
        <f>IF(AI98="","",INDEX(Výpočty!$AL$4:$AL$600,MATCH('stovky startovka'!AI98,Výpočty!$AK$4:$AK$600,0),1))</f>
        <v/>
      </c>
      <c r="AK98" s="24">
        <f t="shared" si="22"/>
        <v>1</v>
      </c>
      <c r="AL98" s="6"/>
      <c r="AM98" s="6"/>
      <c r="AN98" s="6"/>
      <c r="AO98" s="6" t="str">
        <f>IF(AI98="","",IF(SUM(AL$4:AN$163)=0,"",IF(AP98="",IF(AN98="",IF(AM98="",IF(AL98="",999,AL98),MAX(AL98:AM98)),LARGE(AL98:AN98,2)),998)))</f>
        <v/>
      </c>
      <c r="AP98" s="6"/>
      <c r="AQ98" s="21"/>
    </row>
    <row r="99" spans="1:43" ht="21" customHeight="1">
      <c r="A99" s="92"/>
      <c r="B99" s="200"/>
      <c r="C99" s="204"/>
      <c r="D99" s="24">
        <f t="shared" si="19"/>
        <v>2</v>
      </c>
      <c r="E99" s="6"/>
      <c r="F99" s="6"/>
      <c r="G99" s="6"/>
      <c r="H99" s="6" t="str">
        <f>IF(B98="","",IF(SUM(E$4:G$163)=0,"",IF(I99="",IF(G99="",IF(F99="",IF(E99="",999,E99),MAX(E99:F99)),LARGE(E99:G99,2)),998)))</f>
        <v/>
      </c>
      <c r="I99" s="6"/>
      <c r="J99" s="21"/>
      <c r="K99" s="124"/>
      <c r="L99" s="92"/>
      <c r="M99" s="200"/>
      <c r="N99" s="204"/>
      <c r="O99" s="24">
        <f t="shared" si="20"/>
        <v>2</v>
      </c>
      <c r="P99" s="6"/>
      <c r="Q99" s="6"/>
      <c r="R99" s="6"/>
      <c r="S99" s="6" t="str">
        <f>IF(M98="","",IF(SUM(P$4:R$163)=0,"",IF(T99="",IF(R99="",IF(Q99="",IF(P99="",999,P99),MAX(P99:Q99)),LARGE(P99:R99,2)),998)))</f>
        <v/>
      </c>
      <c r="T99" s="6"/>
      <c r="U99" s="21"/>
      <c r="W99" s="92"/>
      <c r="X99" s="200"/>
      <c r="Y99" s="204"/>
      <c r="Z99" s="24">
        <f t="shared" si="21"/>
        <v>2</v>
      </c>
      <c r="AA99" s="6"/>
      <c r="AB99" s="6"/>
      <c r="AC99" s="6"/>
      <c r="AD99" s="6" t="str">
        <f>IF(X98="","",IF(SUM(AA$4:AC$163)=0,"",IF(AE99="",IF(AC99="",IF(AB99="",IF(AA99="",999,AA99),MAX(AA99:AB99)),LARGE(AA99:AC99,2)),998)))</f>
        <v/>
      </c>
      <c r="AE99" s="6"/>
      <c r="AF99" s="21"/>
      <c r="AH99" s="92"/>
      <c r="AI99" s="200"/>
      <c r="AJ99" s="204"/>
      <c r="AK99" s="24">
        <f t="shared" si="22"/>
        <v>2</v>
      </c>
      <c r="AL99" s="6"/>
      <c r="AM99" s="6"/>
      <c r="AN99" s="6"/>
      <c r="AO99" s="6" t="str">
        <f>IF(AI98="","",IF(SUM(AL$4:AN$163)=0,"",IF(AP99="",IF(AN99="",IF(AM99="",IF(AL99="",999,AL99),MAX(AL99:AM99)),LARGE(AL99:AN99,2)),998)))</f>
        <v/>
      </c>
      <c r="AP99" s="6"/>
      <c r="AQ99" s="21"/>
    </row>
    <row r="100" spans="1:43" ht="21" customHeight="1">
      <c r="A100" s="92" t="str">
        <f>IF(B100="","",INDEX(Výpočty!$AJ$4:$AJ$600,MATCH('stovky startovka'!B100:B101,Výpočty!$AK$4:$AK$600,0),1))</f>
        <v/>
      </c>
      <c r="B100" s="200"/>
      <c r="C100" s="190" t="str">
        <f>IF(B100="","",INDEX(Výpočty!$AL$4:$AL$600,MATCH('stovky startovka'!B100,Výpočty!$AK$4:$AK$600,0),1))</f>
        <v/>
      </c>
      <c r="D100" s="24">
        <f t="shared" si="19"/>
        <v>1</v>
      </c>
      <c r="E100" s="6"/>
      <c r="F100" s="6"/>
      <c r="G100" s="6"/>
      <c r="H100" s="6" t="str">
        <f>IF(B100="","",IF(SUM(E$4:G$163)=0,"",IF(I100="",IF(G100="",IF(F100="",IF(E100="",999,E100),MAX(E100:F100)),LARGE(E100:G100,2)),998)))</f>
        <v/>
      </c>
      <c r="I100" s="6"/>
      <c r="J100" s="21"/>
      <c r="K100" s="124"/>
      <c r="L100" s="92" t="str">
        <f>IF(M100="","",INDEX(Výpočty!$AJ$4:$AJ$600,MATCH('stovky startovka'!M100:M101,Výpočty!$AK$4:$AK$600,0),1))</f>
        <v/>
      </c>
      <c r="M100" s="200"/>
      <c r="N100" s="190" t="str">
        <f>IF(M100="","",INDEX(Výpočty!$AL$4:$AL$600,MATCH('stovky startovka'!M100,Výpočty!$AK$4:$AK$600,0),1))</f>
        <v/>
      </c>
      <c r="O100" s="24">
        <f t="shared" si="20"/>
        <v>1</v>
      </c>
      <c r="P100" s="6"/>
      <c r="Q100" s="6"/>
      <c r="R100" s="6"/>
      <c r="S100" s="6" t="str">
        <f>IF(M100="","",IF(SUM(P$4:R$163)=0,"",IF(T100="",IF(R100="",IF(Q100="",IF(P100="",999,P100),MAX(P100:Q100)),LARGE(P100:R100,2)),998)))</f>
        <v/>
      </c>
      <c r="T100" s="6"/>
      <c r="U100" s="21"/>
      <c r="W100" s="92" t="str">
        <f>IF(X100="","",INDEX(Výpočty!$AJ$4:$AJ$600,MATCH('stovky startovka'!X100:X101,Výpočty!$AK$4:$AK$600,0),1))</f>
        <v/>
      </c>
      <c r="X100" s="200"/>
      <c r="Y100" s="190" t="str">
        <f>IF(X100="","",INDEX(Výpočty!$AL$4:$AL$600,MATCH('stovky startovka'!X100,Výpočty!$AK$4:$AK$600,0),1))</f>
        <v/>
      </c>
      <c r="Z100" s="24">
        <f t="shared" si="21"/>
        <v>1</v>
      </c>
      <c r="AA100" s="6"/>
      <c r="AB100" s="6"/>
      <c r="AC100" s="6"/>
      <c r="AD100" s="6" t="str">
        <f>IF(X100="","",IF(SUM(AA$4:AC$163)=0,"",IF(AE100="",IF(AC100="",IF(AB100="",IF(AA100="",999,AA100),MAX(AA100:AB100)),LARGE(AA100:AC100,2)),998)))</f>
        <v/>
      </c>
      <c r="AE100" s="6"/>
      <c r="AF100" s="21"/>
      <c r="AH100" s="92" t="str">
        <f>IF(AI100="","",INDEX(Výpočty!$AJ$4:$AJ$600,MATCH('stovky startovka'!AI100:AI101,Výpočty!$AK$4:$AK$600,0),1))</f>
        <v/>
      </c>
      <c r="AI100" s="200"/>
      <c r="AJ100" s="190" t="str">
        <f>IF(AI100="","",INDEX(Výpočty!$AL$4:$AL$600,MATCH('stovky startovka'!AI100,Výpočty!$AK$4:$AK$600,0),1))</f>
        <v/>
      </c>
      <c r="AK100" s="24">
        <f t="shared" si="22"/>
        <v>1</v>
      </c>
      <c r="AL100" s="6"/>
      <c r="AM100" s="6"/>
      <c r="AN100" s="6"/>
      <c r="AO100" s="6" t="str">
        <f>IF(AI100="","",IF(SUM(AL$4:AN$163)=0,"",IF(AP100="",IF(AN100="",IF(AM100="",IF(AL100="",999,AL100),MAX(AL100:AM100)),LARGE(AL100:AN100,2)),998)))</f>
        <v/>
      </c>
      <c r="AP100" s="6"/>
      <c r="AQ100" s="21"/>
    </row>
    <row r="101" spans="1:43" ht="21" customHeight="1">
      <c r="A101" s="92"/>
      <c r="B101" s="200"/>
      <c r="C101" s="204"/>
      <c r="D101" s="24">
        <f t="shared" si="19"/>
        <v>2</v>
      </c>
      <c r="E101" s="6"/>
      <c r="F101" s="6"/>
      <c r="G101" s="6"/>
      <c r="H101" s="6" t="str">
        <f>IF(B100="","",IF(SUM(E$4:G$163)=0,"",IF(I101="",IF(G101="",IF(F101="",IF(E101="",999,E101),MAX(E101:F101)),LARGE(E101:G101,2)),998)))</f>
        <v/>
      </c>
      <c r="I101" s="6"/>
      <c r="J101" s="21"/>
      <c r="K101" s="124"/>
      <c r="L101" s="92"/>
      <c r="M101" s="200"/>
      <c r="N101" s="204"/>
      <c r="O101" s="24">
        <f t="shared" si="20"/>
        <v>2</v>
      </c>
      <c r="P101" s="6"/>
      <c r="Q101" s="6"/>
      <c r="R101" s="6"/>
      <c r="S101" s="6" t="str">
        <f>IF(M100="","",IF(SUM(P$4:R$163)=0,"",IF(T101="",IF(R101="",IF(Q101="",IF(P101="",999,P101),MAX(P101:Q101)),LARGE(P101:R101,2)),998)))</f>
        <v/>
      </c>
      <c r="T101" s="6"/>
      <c r="U101" s="21"/>
      <c r="W101" s="92"/>
      <c r="X101" s="200"/>
      <c r="Y101" s="204"/>
      <c r="Z101" s="24">
        <f t="shared" si="21"/>
        <v>2</v>
      </c>
      <c r="AA101" s="6"/>
      <c r="AB101" s="6"/>
      <c r="AC101" s="6"/>
      <c r="AD101" s="6" t="str">
        <f>IF(X100="","",IF(SUM(AA$4:AC$163)=0,"",IF(AE101="",IF(AC101="",IF(AB101="",IF(AA101="",999,AA101),MAX(AA101:AB101)),LARGE(AA101:AC101,2)),998)))</f>
        <v/>
      </c>
      <c r="AE101" s="6"/>
      <c r="AF101" s="21"/>
      <c r="AH101" s="92"/>
      <c r="AI101" s="200"/>
      <c r="AJ101" s="204"/>
      <c r="AK101" s="24">
        <f t="shared" si="22"/>
        <v>2</v>
      </c>
      <c r="AL101" s="6"/>
      <c r="AM101" s="6"/>
      <c r="AN101" s="6"/>
      <c r="AO101" s="6" t="str">
        <f>IF(AI100="","",IF(SUM(AL$4:AN$163)=0,"",IF(AP101="",IF(AN101="",IF(AM101="",IF(AL101="",999,AL101),MAX(AL101:AM101)),LARGE(AL101:AN101,2)),998)))</f>
        <v/>
      </c>
      <c r="AP101" s="6"/>
      <c r="AQ101" s="21"/>
    </row>
    <row r="102" spans="1:43" ht="21" customHeight="1">
      <c r="A102" s="92" t="str">
        <f>IF(B102="","",INDEX(Výpočty!$AJ$4:$AJ$600,MATCH('stovky startovka'!B102:B103,Výpočty!$AK$4:$AK$600,0),1))</f>
        <v/>
      </c>
      <c r="B102" s="200"/>
      <c r="C102" s="190" t="str">
        <f>IF(B102="","",INDEX(Výpočty!$AL$4:$AL$600,MATCH('stovky startovka'!B102,Výpočty!$AK$4:$AK$600,0),1))</f>
        <v/>
      </c>
      <c r="D102" s="24">
        <f t="shared" si="19"/>
        <v>1</v>
      </c>
      <c r="E102" s="6"/>
      <c r="F102" s="6"/>
      <c r="G102" s="6"/>
      <c r="H102" s="11" t="str">
        <f>IF(B102="","",IF(SUM(E$4:G$163)=0,"",IF(I102="",IF(G102="",IF(F102="",IF(E102="",999,E102),MAX(E102:F102)),LARGE(E102:G102,2)),998)))</f>
        <v/>
      </c>
      <c r="I102" s="6"/>
      <c r="J102" s="21"/>
      <c r="K102" s="124"/>
      <c r="L102" s="92" t="str">
        <f>IF(M102="","",INDEX(Výpočty!$AJ$4:$AJ$600,MATCH('stovky startovka'!M102:M103,Výpočty!$AK$4:$AK$600,0),1))</f>
        <v/>
      </c>
      <c r="M102" s="200"/>
      <c r="N102" s="190" t="str">
        <f>IF(M102="","",INDEX(Výpočty!$AL$4:$AL$600,MATCH('stovky startovka'!M102,Výpočty!$AK$4:$AK$600,0),1))</f>
        <v/>
      </c>
      <c r="O102" s="24">
        <f t="shared" si="20"/>
        <v>1</v>
      </c>
      <c r="P102" s="6"/>
      <c r="Q102" s="6"/>
      <c r="R102" s="6"/>
      <c r="S102" s="11" t="str">
        <f>IF(M102="","",IF(SUM(P$4:R$163)=0,"",IF(T102="",IF(R102="",IF(Q102="",IF(P102="",999,P102),MAX(P102:Q102)),LARGE(P102:R102,2)),998)))</f>
        <v/>
      </c>
      <c r="T102" s="6"/>
      <c r="U102" s="21"/>
      <c r="W102" s="92" t="str">
        <f>IF(X102="","",INDEX(Výpočty!$AJ$4:$AJ$600,MATCH('stovky startovka'!X102:X103,Výpočty!$AK$4:$AK$600,0),1))</f>
        <v/>
      </c>
      <c r="X102" s="200"/>
      <c r="Y102" s="190" t="str">
        <f>IF(X102="","",INDEX(Výpočty!$AL$4:$AL$600,MATCH('stovky startovka'!X102,Výpočty!$AK$4:$AK$600,0),1))</f>
        <v/>
      </c>
      <c r="Z102" s="24">
        <f t="shared" si="21"/>
        <v>1</v>
      </c>
      <c r="AA102" s="6"/>
      <c r="AB102" s="6"/>
      <c r="AC102" s="6"/>
      <c r="AD102" s="11" t="str">
        <f>IF(X102="","",IF(SUM(AA$4:AC$163)=0,"",IF(AE102="",IF(AC102="",IF(AB102="",IF(AA102="",999,AA102),MAX(AA102:AB102)),LARGE(AA102:AC102,2)),998)))</f>
        <v/>
      </c>
      <c r="AE102" s="6"/>
      <c r="AF102" s="21"/>
      <c r="AH102" s="92" t="str">
        <f>IF(AI102="","",INDEX(Výpočty!$AJ$4:$AJ$600,MATCH('stovky startovka'!AI102:AI103,Výpočty!$AK$4:$AK$600,0),1))</f>
        <v/>
      </c>
      <c r="AI102" s="200"/>
      <c r="AJ102" s="190" t="str">
        <f>IF(AI102="","",INDEX(Výpočty!$AL$4:$AL$600,MATCH('stovky startovka'!AI102,Výpočty!$AK$4:$AK$600,0),1))</f>
        <v/>
      </c>
      <c r="AK102" s="24">
        <f t="shared" si="22"/>
        <v>1</v>
      </c>
      <c r="AL102" s="6"/>
      <c r="AM102" s="6"/>
      <c r="AN102" s="6"/>
      <c r="AO102" s="11" t="str">
        <f>IF(AI102="","",IF(SUM(AL$4:AN$163)=0,"",IF(AP102="",IF(AN102="",IF(AM102="",IF(AL102="",999,AL102),MAX(AL102:AM102)),LARGE(AL102:AN102,2)),998)))</f>
        <v/>
      </c>
      <c r="AP102" s="6"/>
      <c r="AQ102" s="21"/>
    </row>
    <row r="103" spans="1:43" ht="21" customHeight="1" thickBot="1">
      <c r="A103" s="114"/>
      <c r="B103" s="203"/>
      <c r="C103" s="191"/>
      <c r="D103" s="25">
        <f t="shared" si="19"/>
        <v>2</v>
      </c>
      <c r="E103" s="10"/>
      <c r="F103" s="10"/>
      <c r="G103" s="10"/>
      <c r="H103" s="6" t="str">
        <f>IF(B102="","",IF(SUM(E$4:G$163)=0,"",IF(I103="",IF(G103="",IF(F103="",IF(E103="",999,E103),MAX(E103:F103)),LARGE(E103:G103,2)),998)))</f>
        <v/>
      </c>
      <c r="I103" s="10"/>
      <c r="J103" s="22"/>
      <c r="K103" s="124"/>
      <c r="L103" s="114"/>
      <c r="M103" s="203"/>
      <c r="N103" s="191"/>
      <c r="O103" s="25">
        <f t="shared" si="20"/>
        <v>2</v>
      </c>
      <c r="P103" s="10"/>
      <c r="Q103" s="10"/>
      <c r="R103" s="10"/>
      <c r="S103" s="6" t="str">
        <f>IF(M102="","",IF(SUM(P$4:R$163)=0,"",IF(T103="",IF(R103="",IF(Q103="",IF(P103="",999,P103),MAX(P103:Q103)),LARGE(P103:R103,2)),998)))</f>
        <v/>
      </c>
      <c r="T103" s="10"/>
      <c r="U103" s="22"/>
      <c r="W103" s="114"/>
      <c r="X103" s="203"/>
      <c r="Y103" s="191"/>
      <c r="Z103" s="25">
        <f t="shared" si="21"/>
        <v>2</v>
      </c>
      <c r="AA103" s="10"/>
      <c r="AB103" s="10"/>
      <c r="AC103" s="10"/>
      <c r="AD103" s="6" t="str">
        <f>IF(X102="","",IF(SUM(AA$4:AC$163)=0,"",IF(AE103="",IF(AC103="",IF(AB103="",IF(AA103="",999,AA103),MAX(AA103:AB103)),LARGE(AA103:AC103,2)),998)))</f>
        <v/>
      </c>
      <c r="AE103" s="10"/>
      <c r="AF103" s="22"/>
      <c r="AH103" s="114"/>
      <c r="AI103" s="203"/>
      <c r="AJ103" s="191"/>
      <c r="AK103" s="25">
        <f t="shared" si="22"/>
        <v>2</v>
      </c>
      <c r="AL103" s="10"/>
      <c r="AM103" s="10"/>
      <c r="AN103" s="10"/>
      <c r="AO103" s="6" t="str">
        <f>IF(AI102="","",IF(SUM(AL$4:AN$163)=0,"",IF(AP103="",IF(AN103="",IF(AM103="",IF(AL103="",999,AL103),MAX(AL103:AM103)),LARGE(AL103:AN103,2)),998)))</f>
        <v/>
      </c>
      <c r="AP103" s="10"/>
      <c r="AQ103" s="22"/>
    </row>
    <row r="104" spans="1:43" ht="21" customHeight="1">
      <c r="A104" s="91" t="str">
        <f>IF(B104="","",INDEX(Výpočty!$AJ$4:$AJ$600,MATCH('stovky startovka'!B104:B105,Výpočty!$AK$4:$AK$600,0),1))</f>
        <v/>
      </c>
      <c r="B104" s="202"/>
      <c r="C104" s="205" t="str">
        <f>IF(B104="","",INDEX(Výpočty!$AL$4:$AL$600,MATCH('stovky startovka'!B104,Výpočty!$AK$4:$AK$600,0),1))</f>
        <v/>
      </c>
      <c r="D104" s="23">
        <f t="shared" si="19"/>
        <v>1</v>
      </c>
      <c r="E104" s="19"/>
      <c r="F104" s="19"/>
      <c r="G104" s="19"/>
      <c r="H104" s="19" t="str">
        <f>IF(B104="","",IF(SUM(E$4:G$163)=0,"",IF(I104="",IF(G104="",IF(F104="",IF(E104="",999,E104),MAX(E104:F104)),LARGE(E104:G104,2)),998)))</f>
        <v/>
      </c>
      <c r="I104" s="19"/>
      <c r="J104" s="20"/>
      <c r="K104" s="124"/>
      <c r="L104" s="91" t="str">
        <f>IF(M104="","",INDEX(Výpočty!$AJ$4:$AJ$600,MATCH('stovky startovka'!M104:M105,Výpočty!$AK$4:$AK$600,0),1))</f>
        <v/>
      </c>
      <c r="M104" s="202"/>
      <c r="N104" s="205" t="str">
        <f>IF(M104="","",INDEX(Výpočty!$AL$4:$AL$600,MATCH('stovky startovka'!M104,Výpočty!$AK$4:$AK$600,0),1))</f>
        <v/>
      </c>
      <c r="O104" s="23">
        <f t="shared" si="20"/>
        <v>1</v>
      </c>
      <c r="P104" s="19"/>
      <c r="Q104" s="19"/>
      <c r="R104" s="19"/>
      <c r="S104" s="19" t="str">
        <f>IF(M104="","",IF(SUM(P$4:R$163)=0,"",IF(T104="",IF(R104="",IF(Q104="",IF(P104="",999,P104),MAX(P104:Q104)),LARGE(P104:R104,2)),998)))</f>
        <v/>
      </c>
      <c r="T104" s="19"/>
      <c r="U104" s="20"/>
      <c r="W104" s="91" t="str">
        <f>IF(X104="","",INDEX(Výpočty!$AJ$4:$AJ$600,MATCH('stovky startovka'!X104:X105,Výpočty!$AK$4:$AK$600,0),1))</f>
        <v/>
      </c>
      <c r="X104" s="202"/>
      <c r="Y104" s="205" t="str">
        <f>IF(X104="","",INDEX(Výpočty!$AL$4:$AL$600,MATCH('stovky startovka'!X104,Výpočty!$AK$4:$AK$600,0),1))</f>
        <v/>
      </c>
      <c r="Z104" s="23">
        <f t="shared" si="21"/>
        <v>1</v>
      </c>
      <c r="AA104" s="19"/>
      <c r="AB104" s="19"/>
      <c r="AC104" s="19"/>
      <c r="AD104" s="19" t="str">
        <f>IF(X104="","",IF(SUM(AA$4:AC$163)=0,"",IF(AE104="",IF(AC104="",IF(AB104="",IF(AA104="",999,AA104),MAX(AA104:AB104)),LARGE(AA104:AC104,2)),998)))</f>
        <v/>
      </c>
      <c r="AE104" s="19"/>
      <c r="AF104" s="20"/>
      <c r="AH104" s="91" t="str">
        <f>IF(AI104="","",INDEX(Výpočty!$AJ$4:$AJ$600,MATCH('stovky startovka'!AI104:AI105,Výpočty!$AK$4:$AK$600,0),1))</f>
        <v/>
      </c>
      <c r="AI104" s="202"/>
      <c r="AJ104" s="205" t="str">
        <f>IF(AI104="","",INDEX(Výpočty!$AL$4:$AL$600,MATCH('stovky startovka'!AI104,Výpočty!$AK$4:$AK$600,0),1))</f>
        <v/>
      </c>
      <c r="AK104" s="23">
        <f t="shared" si="22"/>
        <v>1</v>
      </c>
      <c r="AL104" s="19"/>
      <c r="AM104" s="19"/>
      <c r="AN104" s="19"/>
      <c r="AO104" s="19" t="str">
        <f>IF(AI104="","",IF(SUM(AL$4:AN$163)=0,"",IF(AP104="",IF(AN104="",IF(AM104="",IF(AL104="",999,AL104),MAX(AL104:AM104)),LARGE(AL104:AN104,2)),998)))</f>
        <v/>
      </c>
      <c r="AP104" s="19"/>
      <c r="AQ104" s="20"/>
    </row>
    <row r="105" spans="1:43" ht="21" customHeight="1">
      <c r="A105" s="92"/>
      <c r="B105" s="200"/>
      <c r="C105" s="204"/>
      <c r="D105" s="24">
        <f t="shared" si="19"/>
        <v>2</v>
      </c>
      <c r="E105" s="6"/>
      <c r="F105" s="6"/>
      <c r="G105" s="6"/>
      <c r="H105" s="29" t="str">
        <f>IF(B104="","",IF(SUM(E$4:G$163)=0,"",IF(I105="",IF(G105="",IF(F105="",IF(E105="",999,E105),MAX(E105:F105)),LARGE(E105:G105,2)),998)))</f>
        <v/>
      </c>
      <c r="I105" s="6"/>
      <c r="J105" s="21"/>
      <c r="K105" s="124"/>
      <c r="L105" s="92"/>
      <c r="M105" s="200"/>
      <c r="N105" s="204"/>
      <c r="O105" s="24">
        <f t="shared" si="20"/>
        <v>2</v>
      </c>
      <c r="P105" s="6"/>
      <c r="Q105" s="6"/>
      <c r="R105" s="6"/>
      <c r="S105" s="29" t="str">
        <f>IF(M104="","",IF(SUM(P$4:R$163)=0,"",IF(T105="",IF(R105="",IF(Q105="",IF(P105="",999,P105),MAX(P105:Q105)),LARGE(P105:R105,2)),998)))</f>
        <v/>
      </c>
      <c r="T105" s="6"/>
      <c r="U105" s="21"/>
      <c r="W105" s="92"/>
      <c r="X105" s="200"/>
      <c r="Y105" s="204"/>
      <c r="Z105" s="24">
        <f t="shared" si="21"/>
        <v>2</v>
      </c>
      <c r="AA105" s="6"/>
      <c r="AB105" s="6"/>
      <c r="AC105" s="6"/>
      <c r="AD105" s="29" t="str">
        <f>IF(X104="","",IF(SUM(AA$4:AC$163)=0,"",IF(AE105="",IF(AC105="",IF(AB105="",IF(AA105="",999,AA105),MAX(AA105:AB105)),LARGE(AA105:AC105,2)),998)))</f>
        <v/>
      </c>
      <c r="AE105" s="6"/>
      <c r="AF105" s="21"/>
      <c r="AH105" s="92"/>
      <c r="AI105" s="200"/>
      <c r="AJ105" s="204"/>
      <c r="AK105" s="24">
        <f t="shared" si="22"/>
        <v>2</v>
      </c>
      <c r="AL105" s="6"/>
      <c r="AM105" s="6"/>
      <c r="AN105" s="6"/>
      <c r="AO105" s="29" t="str">
        <f>IF(AI104="","",IF(SUM(AL$4:AN$163)=0,"",IF(AP105="",IF(AN105="",IF(AM105="",IF(AL105="",999,AL105),MAX(AL105:AM105)),LARGE(AL105:AN105,2)),998)))</f>
        <v/>
      </c>
      <c r="AP105" s="6"/>
      <c r="AQ105" s="21"/>
    </row>
    <row r="106" spans="1:43" ht="21" customHeight="1">
      <c r="A106" s="92" t="str">
        <f>IF(B106="","",INDEX(Výpočty!$AJ$4:$AJ$600,MATCH('stovky startovka'!B106:B107,Výpočty!$AK$4:$AK$600,0),1))</f>
        <v/>
      </c>
      <c r="B106" s="200"/>
      <c r="C106" s="190" t="str">
        <f>IF(B106="","",INDEX(Výpočty!$AL$4:$AL$600,MATCH('stovky startovka'!B106,Výpočty!$AK$4:$AK$600,0),1))</f>
        <v/>
      </c>
      <c r="D106" s="24">
        <f t="shared" si="19"/>
        <v>1</v>
      </c>
      <c r="E106" s="6"/>
      <c r="F106" s="6"/>
      <c r="G106" s="6"/>
      <c r="H106" s="6" t="str">
        <f>IF(B106="","",IF(SUM(E$4:G$163)=0,"",IF(I106="",IF(G106="",IF(F106="",IF(E106="",999,E106),MAX(E106:F106)),LARGE(E106:G106,2)),998)))</f>
        <v/>
      </c>
      <c r="I106" s="6"/>
      <c r="J106" s="21"/>
      <c r="K106" s="124"/>
      <c r="L106" s="92" t="str">
        <f>IF(M106="","",INDEX(Výpočty!$AJ$4:$AJ$600,MATCH('stovky startovka'!M106:M107,Výpočty!$AK$4:$AK$600,0),1))</f>
        <v/>
      </c>
      <c r="M106" s="200"/>
      <c r="N106" s="190" t="str">
        <f>IF(M106="","",INDEX(Výpočty!$AL$4:$AL$600,MATCH('stovky startovka'!M106,Výpočty!$AK$4:$AK$600,0),1))</f>
        <v/>
      </c>
      <c r="O106" s="24">
        <f t="shared" si="20"/>
        <v>1</v>
      </c>
      <c r="P106" s="6"/>
      <c r="Q106" s="6"/>
      <c r="R106" s="6"/>
      <c r="S106" s="6" t="str">
        <f>IF(M106="","",IF(SUM(P$4:R$163)=0,"",IF(T106="",IF(R106="",IF(Q106="",IF(P106="",999,P106),MAX(P106:Q106)),LARGE(P106:R106,2)),998)))</f>
        <v/>
      </c>
      <c r="T106" s="6"/>
      <c r="U106" s="21"/>
      <c r="W106" s="92" t="str">
        <f>IF(X106="","",INDEX(Výpočty!$AJ$4:$AJ$600,MATCH('stovky startovka'!X106:X107,Výpočty!$AK$4:$AK$600,0),1))</f>
        <v/>
      </c>
      <c r="X106" s="200"/>
      <c r="Y106" s="190" t="str">
        <f>IF(X106="","",INDEX(Výpočty!$AL$4:$AL$600,MATCH('stovky startovka'!X106,Výpočty!$AK$4:$AK$600,0),1))</f>
        <v/>
      </c>
      <c r="Z106" s="24">
        <f t="shared" si="21"/>
        <v>1</v>
      </c>
      <c r="AA106" s="6"/>
      <c r="AB106" s="6"/>
      <c r="AC106" s="6"/>
      <c r="AD106" s="6" t="str">
        <f>IF(X106="","",IF(SUM(AA$4:AC$163)=0,"",IF(AE106="",IF(AC106="",IF(AB106="",IF(AA106="",999,AA106),MAX(AA106:AB106)),LARGE(AA106:AC106,2)),998)))</f>
        <v/>
      </c>
      <c r="AE106" s="6"/>
      <c r="AF106" s="21"/>
      <c r="AH106" s="92" t="str">
        <f>IF(AI106="","",INDEX(Výpočty!$AJ$4:$AJ$600,MATCH('stovky startovka'!AI106:AI107,Výpočty!$AK$4:$AK$600,0),1))</f>
        <v/>
      </c>
      <c r="AI106" s="200"/>
      <c r="AJ106" s="190" t="str">
        <f>IF(AI106="","",INDEX(Výpočty!$AL$4:$AL$600,MATCH('stovky startovka'!AI106,Výpočty!$AK$4:$AK$600,0),1))</f>
        <v/>
      </c>
      <c r="AK106" s="24">
        <f t="shared" si="22"/>
        <v>1</v>
      </c>
      <c r="AL106" s="6"/>
      <c r="AM106" s="6"/>
      <c r="AN106" s="6"/>
      <c r="AO106" s="6" t="str">
        <f>IF(AI106="","",IF(SUM(AL$4:AN$163)=0,"",IF(AP106="",IF(AN106="",IF(AM106="",IF(AL106="",999,AL106),MAX(AL106:AM106)),LARGE(AL106:AN106,2)),998)))</f>
        <v/>
      </c>
      <c r="AP106" s="6"/>
      <c r="AQ106" s="21"/>
    </row>
    <row r="107" spans="1:43" ht="21" customHeight="1">
      <c r="A107" s="92"/>
      <c r="B107" s="200"/>
      <c r="C107" s="204"/>
      <c r="D107" s="24">
        <f t="shared" si="19"/>
        <v>2</v>
      </c>
      <c r="E107" s="6"/>
      <c r="F107" s="6"/>
      <c r="G107" s="6"/>
      <c r="H107" s="6" t="str">
        <f>IF(B106="","",IF(SUM(E$4:G$163)=0,"",IF(I107="",IF(G107="",IF(F107="",IF(E107="",999,E107),MAX(E107:F107)),LARGE(E107:G107,2)),998)))</f>
        <v/>
      </c>
      <c r="I107" s="6"/>
      <c r="J107" s="21"/>
      <c r="K107" s="124"/>
      <c r="L107" s="92"/>
      <c r="M107" s="200"/>
      <c r="N107" s="204"/>
      <c r="O107" s="24">
        <f t="shared" si="20"/>
        <v>2</v>
      </c>
      <c r="P107" s="6"/>
      <c r="Q107" s="6"/>
      <c r="R107" s="6"/>
      <c r="S107" s="6" t="str">
        <f>IF(M106="","",IF(SUM(P$4:R$163)=0,"",IF(T107="",IF(R107="",IF(Q107="",IF(P107="",999,P107),MAX(P107:Q107)),LARGE(P107:R107,2)),998)))</f>
        <v/>
      </c>
      <c r="T107" s="6"/>
      <c r="U107" s="21"/>
      <c r="W107" s="92"/>
      <c r="X107" s="200"/>
      <c r="Y107" s="204"/>
      <c r="Z107" s="24">
        <f t="shared" si="21"/>
        <v>2</v>
      </c>
      <c r="AA107" s="6"/>
      <c r="AB107" s="6"/>
      <c r="AC107" s="6"/>
      <c r="AD107" s="6" t="str">
        <f>IF(X106="","",IF(SUM(AA$4:AC$163)=0,"",IF(AE107="",IF(AC107="",IF(AB107="",IF(AA107="",999,AA107),MAX(AA107:AB107)),LARGE(AA107:AC107,2)),998)))</f>
        <v/>
      </c>
      <c r="AE107" s="6"/>
      <c r="AF107" s="21"/>
      <c r="AH107" s="92"/>
      <c r="AI107" s="200"/>
      <c r="AJ107" s="204"/>
      <c r="AK107" s="24">
        <f t="shared" si="22"/>
        <v>2</v>
      </c>
      <c r="AL107" s="6"/>
      <c r="AM107" s="6"/>
      <c r="AN107" s="6"/>
      <c r="AO107" s="6" t="str">
        <f>IF(AI106="","",IF(SUM(AL$4:AN$163)=0,"",IF(AP107="",IF(AN107="",IF(AM107="",IF(AL107="",999,AL107),MAX(AL107:AM107)),LARGE(AL107:AN107,2)),998)))</f>
        <v/>
      </c>
      <c r="AP107" s="6"/>
      <c r="AQ107" s="21"/>
    </row>
    <row r="108" spans="1:43" ht="21" customHeight="1">
      <c r="A108" s="92" t="str">
        <f>IF(B108="","",INDEX(Výpočty!$AJ$4:$AJ$600,MATCH('stovky startovka'!B108:B109,Výpočty!$AK$4:$AK$600,0),1))</f>
        <v/>
      </c>
      <c r="B108" s="200"/>
      <c r="C108" s="190" t="str">
        <f>IF(B108="","",INDEX(Výpočty!$AL$4:$AL$600,MATCH('stovky startovka'!B108,Výpočty!$AK$4:$AK$600,0),1))</f>
        <v/>
      </c>
      <c r="D108" s="24">
        <f t="shared" si="19"/>
        <v>1</v>
      </c>
      <c r="E108" s="6"/>
      <c r="F108" s="6"/>
      <c r="G108" s="6"/>
      <c r="H108" s="6" t="str">
        <f>IF(B108="","",IF(SUM(E$4:G$163)=0,"",IF(I108="",IF(G108="",IF(F108="",IF(E108="",999,E108),MAX(E108:F108)),LARGE(E108:G108,2)),998)))</f>
        <v/>
      </c>
      <c r="I108" s="6"/>
      <c r="J108" s="21"/>
      <c r="K108" s="124"/>
      <c r="L108" s="92" t="str">
        <f>IF(M108="","",INDEX(Výpočty!$AJ$4:$AJ$600,MATCH('stovky startovka'!M108:M109,Výpočty!$AK$4:$AK$600,0),1))</f>
        <v/>
      </c>
      <c r="M108" s="200"/>
      <c r="N108" s="190" t="str">
        <f>IF(M108="","",INDEX(Výpočty!$AL$4:$AL$600,MATCH('stovky startovka'!M108,Výpočty!$AK$4:$AK$600,0),1))</f>
        <v/>
      </c>
      <c r="O108" s="24">
        <f t="shared" si="20"/>
        <v>1</v>
      </c>
      <c r="P108" s="6"/>
      <c r="Q108" s="6"/>
      <c r="R108" s="6"/>
      <c r="S108" s="6" t="str">
        <f>IF(M108="","",IF(SUM(P$4:R$163)=0,"",IF(T108="",IF(R108="",IF(Q108="",IF(P108="",999,P108),MAX(P108:Q108)),LARGE(P108:R108,2)),998)))</f>
        <v/>
      </c>
      <c r="T108" s="6"/>
      <c r="U108" s="21"/>
      <c r="W108" s="92" t="str">
        <f>IF(X108="","",INDEX(Výpočty!$AJ$4:$AJ$600,MATCH('stovky startovka'!X108:X109,Výpočty!$AK$4:$AK$600,0),1))</f>
        <v/>
      </c>
      <c r="X108" s="200"/>
      <c r="Y108" s="190" t="str">
        <f>IF(X108="","",INDEX(Výpočty!$AL$4:$AL$600,MATCH('stovky startovka'!X108,Výpočty!$AK$4:$AK$600,0),1))</f>
        <v/>
      </c>
      <c r="Z108" s="24">
        <f t="shared" si="21"/>
        <v>1</v>
      </c>
      <c r="AA108" s="6"/>
      <c r="AB108" s="6"/>
      <c r="AC108" s="6"/>
      <c r="AD108" s="6" t="str">
        <f>IF(X108="","",IF(SUM(AA$4:AC$163)=0,"",IF(AE108="",IF(AC108="",IF(AB108="",IF(AA108="",999,AA108),MAX(AA108:AB108)),LARGE(AA108:AC108,2)),998)))</f>
        <v/>
      </c>
      <c r="AE108" s="6"/>
      <c r="AF108" s="21"/>
      <c r="AH108" s="92" t="str">
        <f>IF(AI108="","",INDEX(Výpočty!$AJ$4:$AJ$600,MATCH('stovky startovka'!AI108:AI109,Výpočty!$AK$4:$AK$600,0),1))</f>
        <v/>
      </c>
      <c r="AI108" s="200"/>
      <c r="AJ108" s="190" t="str">
        <f>IF(AI108="","",INDEX(Výpočty!$AL$4:$AL$600,MATCH('stovky startovka'!AI108,Výpočty!$AK$4:$AK$600,0),1))</f>
        <v/>
      </c>
      <c r="AK108" s="24">
        <f t="shared" si="22"/>
        <v>1</v>
      </c>
      <c r="AL108" s="6"/>
      <c r="AM108" s="6"/>
      <c r="AN108" s="6"/>
      <c r="AO108" s="6" t="str">
        <f>IF(AI108="","",IF(SUM(AL$4:AN$163)=0,"",IF(AP108="",IF(AN108="",IF(AM108="",IF(AL108="",999,AL108),MAX(AL108:AM108)),LARGE(AL108:AN108,2)),998)))</f>
        <v/>
      </c>
      <c r="AP108" s="6"/>
      <c r="AQ108" s="21"/>
    </row>
    <row r="109" spans="1:43" ht="21" customHeight="1">
      <c r="A109" s="92"/>
      <c r="B109" s="200"/>
      <c r="C109" s="204"/>
      <c r="D109" s="24">
        <f t="shared" si="19"/>
        <v>2</v>
      </c>
      <c r="E109" s="6"/>
      <c r="F109" s="6"/>
      <c r="G109" s="6"/>
      <c r="H109" s="6" t="str">
        <f>IF(B108="","",IF(SUM(E$4:G$163)=0,"",IF(I109="",IF(G109="",IF(F109="",IF(E109="",999,E109),MAX(E109:F109)),LARGE(E109:G109,2)),998)))</f>
        <v/>
      </c>
      <c r="I109" s="6"/>
      <c r="J109" s="21"/>
      <c r="K109" s="124"/>
      <c r="L109" s="92"/>
      <c r="M109" s="200"/>
      <c r="N109" s="204"/>
      <c r="O109" s="24">
        <f t="shared" si="20"/>
        <v>2</v>
      </c>
      <c r="P109" s="6"/>
      <c r="Q109" s="6"/>
      <c r="R109" s="6"/>
      <c r="S109" s="6" t="str">
        <f>IF(M108="","",IF(SUM(P$4:R$163)=0,"",IF(T109="",IF(R109="",IF(Q109="",IF(P109="",999,P109),MAX(P109:Q109)),LARGE(P109:R109,2)),998)))</f>
        <v/>
      </c>
      <c r="T109" s="6"/>
      <c r="U109" s="21"/>
      <c r="W109" s="92"/>
      <c r="X109" s="200"/>
      <c r="Y109" s="204"/>
      <c r="Z109" s="24">
        <f t="shared" si="21"/>
        <v>2</v>
      </c>
      <c r="AA109" s="6"/>
      <c r="AB109" s="6"/>
      <c r="AC109" s="6"/>
      <c r="AD109" s="6" t="str">
        <f>IF(X108="","",IF(SUM(AA$4:AC$163)=0,"",IF(AE109="",IF(AC109="",IF(AB109="",IF(AA109="",999,AA109),MAX(AA109:AB109)),LARGE(AA109:AC109,2)),998)))</f>
        <v/>
      </c>
      <c r="AE109" s="6"/>
      <c r="AF109" s="21"/>
      <c r="AH109" s="92"/>
      <c r="AI109" s="200"/>
      <c r="AJ109" s="204"/>
      <c r="AK109" s="24">
        <f t="shared" si="22"/>
        <v>2</v>
      </c>
      <c r="AL109" s="6"/>
      <c r="AM109" s="6"/>
      <c r="AN109" s="6"/>
      <c r="AO109" s="6" t="str">
        <f>IF(AI108="","",IF(SUM(AL$4:AN$163)=0,"",IF(AP109="",IF(AN109="",IF(AM109="",IF(AL109="",999,AL109),MAX(AL109:AM109)),LARGE(AL109:AN109,2)),998)))</f>
        <v/>
      </c>
      <c r="AP109" s="6"/>
      <c r="AQ109" s="21"/>
    </row>
    <row r="110" spans="1:43" ht="21" customHeight="1">
      <c r="A110" s="92" t="str">
        <f>IF(B110="","",INDEX(Výpočty!$AJ$4:$AJ$600,MATCH('stovky startovka'!B110:B111,Výpočty!$AK$4:$AK$600,0),1))</f>
        <v/>
      </c>
      <c r="B110" s="200"/>
      <c r="C110" s="190" t="str">
        <f>IF(B110="","",INDEX(Výpočty!$AL$4:$AL$600,MATCH('stovky startovka'!B110,Výpočty!$AK$4:$AK$600,0),1))</f>
        <v/>
      </c>
      <c r="D110" s="24">
        <f t="shared" si="19"/>
        <v>1</v>
      </c>
      <c r="E110" s="6"/>
      <c r="F110" s="6"/>
      <c r="G110" s="6"/>
      <c r="H110" s="6" t="str">
        <f>IF(B110="","",IF(SUM(E$4:G$163)=0,"",IF(I110="",IF(G110="",IF(F110="",IF(E110="",999,E110),MAX(E110:F110)),LARGE(E110:G110,2)),998)))</f>
        <v/>
      </c>
      <c r="I110" s="6"/>
      <c r="J110" s="21"/>
      <c r="K110" s="124"/>
      <c r="L110" s="92" t="str">
        <f>IF(M110="","",INDEX(Výpočty!$AJ$4:$AJ$600,MATCH('stovky startovka'!M110:M111,Výpočty!$AK$4:$AK$600,0),1))</f>
        <v/>
      </c>
      <c r="M110" s="200"/>
      <c r="N110" s="190" t="str">
        <f>IF(M110="","",INDEX(Výpočty!$AL$4:$AL$600,MATCH('stovky startovka'!M110,Výpočty!$AK$4:$AK$600,0),1))</f>
        <v/>
      </c>
      <c r="O110" s="24">
        <f t="shared" si="20"/>
        <v>1</v>
      </c>
      <c r="P110" s="6"/>
      <c r="Q110" s="6"/>
      <c r="R110" s="6"/>
      <c r="S110" s="6" t="str">
        <f>IF(M110="","",IF(SUM(P$4:R$163)=0,"",IF(T110="",IF(R110="",IF(Q110="",IF(P110="",999,P110),MAX(P110:Q110)),LARGE(P110:R110,2)),998)))</f>
        <v/>
      </c>
      <c r="T110" s="6"/>
      <c r="U110" s="21"/>
      <c r="W110" s="92" t="str">
        <f>IF(X110="","",INDEX(Výpočty!$AJ$4:$AJ$600,MATCH('stovky startovka'!X110:X111,Výpočty!$AK$4:$AK$600,0),1))</f>
        <v/>
      </c>
      <c r="X110" s="200"/>
      <c r="Y110" s="190" t="str">
        <f>IF(X110="","",INDEX(Výpočty!$AL$4:$AL$600,MATCH('stovky startovka'!X110,Výpočty!$AK$4:$AK$600,0),1))</f>
        <v/>
      </c>
      <c r="Z110" s="24">
        <f t="shared" si="21"/>
        <v>1</v>
      </c>
      <c r="AA110" s="6"/>
      <c r="AB110" s="6"/>
      <c r="AC110" s="6"/>
      <c r="AD110" s="6" t="str">
        <f>IF(X110="","",IF(SUM(AA$4:AC$163)=0,"",IF(AE110="",IF(AC110="",IF(AB110="",IF(AA110="",999,AA110),MAX(AA110:AB110)),LARGE(AA110:AC110,2)),998)))</f>
        <v/>
      </c>
      <c r="AE110" s="6"/>
      <c r="AF110" s="21"/>
      <c r="AH110" s="92" t="str">
        <f>IF(AI110="","",INDEX(Výpočty!$AJ$4:$AJ$600,MATCH('stovky startovka'!AI110:AI111,Výpočty!$AK$4:$AK$600,0),1))</f>
        <v/>
      </c>
      <c r="AI110" s="200"/>
      <c r="AJ110" s="190" t="str">
        <f>IF(AI110="","",INDEX(Výpočty!$AL$4:$AL$600,MATCH('stovky startovka'!AI110,Výpočty!$AK$4:$AK$600,0),1))</f>
        <v/>
      </c>
      <c r="AK110" s="24">
        <f t="shared" si="22"/>
        <v>1</v>
      </c>
      <c r="AL110" s="6"/>
      <c r="AM110" s="6"/>
      <c r="AN110" s="6"/>
      <c r="AO110" s="6" t="str">
        <f>IF(AI110="","",IF(SUM(AL$4:AN$163)=0,"",IF(AP110="",IF(AN110="",IF(AM110="",IF(AL110="",999,AL110),MAX(AL110:AM110)),LARGE(AL110:AN110,2)),998)))</f>
        <v/>
      </c>
      <c r="AP110" s="6"/>
      <c r="AQ110" s="21"/>
    </row>
    <row r="111" spans="1:43" ht="21" customHeight="1">
      <c r="A111" s="92"/>
      <c r="B111" s="200"/>
      <c r="C111" s="204"/>
      <c r="D111" s="24">
        <f t="shared" si="19"/>
        <v>2</v>
      </c>
      <c r="E111" s="6"/>
      <c r="F111" s="6"/>
      <c r="G111" s="6"/>
      <c r="H111" s="6" t="str">
        <f>IF(B110="","",IF(SUM(E$4:G$163)=0,"",IF(I111="",IF(G111="",IF(F111="",IF(E111="",999,E111),MAX(E111:F111)),LARGE(E111:G111,2)),998)))</f>
        <v/>
      </c>
      <c r="I111" s="6"/>
      <c r="J111" s="21"/>
      <c r="K111" s="124"/>
      <c r="L111" s="92"/>
      <c r="M111" s="200"/>
      <c r="N111" s="204"/>
      <c r="O111" s="24">
        <f t="shared" si="20"/>
        <v>2</v>
      </c>
      <c r="P111" s="6"/>
      <c r="Q111" s="6"/>
      <c r="R111" s="6"/>
      <c r="S111" s="6" t="str">
        <f>IF(M110="","",IF(SUM(P$4:R$163)=0,"",IF(T111="",IF(R111="",IF(Q111="",IF(P111="",999,P111),MAX(P111:Q111)),LARGE(P111:R111,2)),998)))</f>
        <v/>
      </c>
      <c r="T111" s="6"/>
      <c r="U111" s="21"/>
      <c r="W111" s="92"/>
      <c r="X111" s="200"/>
      <c r="Y111" s="204"/>
      <c r="Z111" s="24">
        <f t="shared" si="21"/>
        <v>2</v>
      </c>
      <c r="AA111" s="6"/>
      <c r="AB111" s="6"/>
      <c r="AC111" s="6"/>
      <c r="AD111" s="6" t="str">
        <f>IF(X110="","",IF(SUM(AA$4:AC$163)=0,"",IF(AE111="",IF(AC111="",IF(AB111="",IF(AA111="",999,AA111),MAX(AA111:AB111)),LARGE(AA111:AC111,2)),998)))</f>
        <v/>
      </c>
      <c r="AE111" s="6"/>
      <c r="AF111" s="21"/>
      <c r="AH111" s="92"/>
      <c r="AI111" s="200"/>
      <c r="AJ111" s="204"/>
      <c r="AK111" s="24">
        <f t="shared" si="22"/>
        <v>2</v>
      </c>
      <c r="AL111" s="6"/>
      <c r="AM111" s="6"/>
      <c r="AN111" s="6"/>
      <c r="AO111" s="6" t="str">
        <f>IF(AI110="","",IF(SUM(AL$4:AN$163)=0,"",IF(AP111="",IF(AN111="",IF(AM111="",IF(AL111="",999,AL111),MAX(AL111:AM111)),LARGE(AL111:AN111,2)),998)))</f>
        <v/>
      </c>
      <c r="AP111" s="6"/>
      <c r="AQ111" s="21"/>
    </row>
    <row r="112" spans="1:43" ht="21" customHeight="1">
      <c r="A112" s="92" t="str">
        <f>IF(B112="","",INDEX(Výpočty!$AJ$4:$AJ$600,MATCH('stovky startovka'!B112:B113,Výpočty!$AK$4:$AK$600,0),1))</f>
        <v/>
      </c>
      <c r="B112" s="200"/>
      <c r="C112" s="190" t="str">
        <f>IF(B112="","",INDEX(Výpočty!$AL$4:$AL$600,MATCH('stovky startovka'!B112,Výpočty!$AK$4:$AK$600,0),1))</f>
        <v/>
      </c>
      <c r="D112" s="24">
        <f t="shared" si="19"/>
        <v>1</v>
      </c>
      <c r="E112" s="6"/>
      <c r="F112" s="6"/>
      <c r="G112" s="6"/>
      <c r="H112" s="11" t="str">
        <f>IF(B112="","",IF(SUM(E$4:G$163)=0,"",IF(I112="",IF(G112="",IF(F112="",IF(E112="",999,E112),MAX(E112:F112)),LARGE(E112:G112,2)),998)))</f>
        <v/>
      </c>
      <c r="I112" s="6"/>
      <c r="J112" s="21"/>
      <c r="K112" s="124"/>
      <c r="L112" s="92" t="str">
        <f>IF(M112="","",INDEX(Výpočty!$AJ$4:$AJ$600,MATCH('stovky startovka'!M112:M113,Výpočty!$AK$4:$AK$600,0),1))</f>
        <v/>
      </c>
      <c r="M112" s="200"/>
      <c r="N112" s="190" t="str">
        <f>IF(M112="","",INDEX(Výpočty!$AL$4:$AL$600,MATCH('stovky startovka'!M112,Výpočty!$AK$4:$AK$600,0),1))</f>
        <v/>
      </c>
      <c r="O112" s="24">
        <f t="shared" si="20"/>
        <v>1</v>
      </c>
      <c r="P112" s="6"/>
      <c r="Q112" s="6"/>
      <c r="R112" s="6"/>
      <c r="S112" s="11" t="str">
        <f>IF(M112="","",IF(SUM(P$4:R$163)=0,"",IF(T112="",IF(R112="",IF(Q112="",IF(P112="",999,P112),MAX(P112:Q112)),LARGE(P112:R112,2)),998)))</f>
        <v/>
      </c>
      <c r="T112" s="6"/>
      <c r="U112" s="21"/>
      <c r="W112" s="92" t="str">
        <f>IF(X112="","",INDEX(Výpočty!$AJ$4:$AJ$600,MATCH('stovky startovka'!X112:X113,Výpočty!$AK$4:$AK$600,0),1))</f>
        <v/>
      </c>
      <c r="X112" s="200"/>
      <c r="Y112" s="190" t="str">
        <f>IF(X112="","",INDEX(Výpočty!$AL$4:$AL$600,MATCH('stovky startovka'!X112,Výpočty!$AK$4:$AK$600,0),1))</f>
        <v/>
      </c>
      <c r="Z112" s="24">
        <f t="shared" si="21"/>
        <v>1</v>
      </c>
      <c r="AA112" s="6"/>
      <c r="AB112" s="6"/>
      <c r="AC112" s="6"/>
      <c r="AD112" s="11" t="str">
        <f>IF(X112="","",IF(SUM(AA$4:AC$163)=0,"",IF(AE112="",IF(AC112="",IF(AB112="",IF(AA112="",999,AA112),MAX(AA112:AB112)),LARGE(AA112:AC112,2)),998)))</f>
        <v/>
      </c>
      <c r="AE112" s="6"/>
      <c r="AF112" s="21"/>
      <c r="AH112" s="92" t="str">
        <f>IF(AI112="","",INDEX(Výpočty!$AJ$4:$AJ$600,MATCH('stovky startovka'!AI112:AI113,Výpočty!$AK$4:$AK$600,0),1))</f>
        <v/>
      </c>
      <c r="AI112" s="200"/>
      <c r="AJ112" s="190" t="str">
        <f>IF(AI112="","",INDEX(Výpočty!$AL$4:$AL$600,MATCH('stovky startovka'!AI112,Výpočty!$AK$4:$AK$600,0),1))</f>
        <v/>
      </c>
      <c r="AK112" s="24">
        <f t="shared" si="22"/>
        <v>1</v>
      </c>
      <c r="AL112" s="6"/>
      <c r="AM112" s="6"/>
      <c r="AN112" s="6"/>
      <c r="AO112" s="11" t="str">
        <f>IF(AI112="","",IF(SUM(AL$4:AN$163)=0,"",IF(AP112="",IF(AN112="",IF(AM112="",IF(AL112="",999,AL112),MAX(AL112:AM112)),LARGE(AL112:AN112,2)),998)))</f>
        <v/>
      </c>
      <c r="AP112" s="6"/>
      <c r="AQ112" s="21"/>
    </row>
    <row r="113" spans="1:43" ht="21" customHeight="1" thickBot="1">
      <c r="A113" s="114"/>
      <c r="B113" s="203"/>
      <c r="C113" s="191"/>
      <c r="D113" s="25">
        <f t="shared" si="19"/>
        <v>2</v>
      </c>
      <c r="E113" s="10"/>
      <c r="F113" s="10"/>
      <c r="G113" s="10"/>
      <c r="H113" s="6" t="str">
        <f>IF(B112="","",IF(SUM(E$4:G$163)=0,"",IF(I113="",IF(G113="",IF(F113="",IF(E113="",999,E113),MAX(E113:F113)),LARGE(E113:G113,2)),998)))</f>
        <v/>
      </c>
      <c r="I113" s="10"/>
      <c r="J113" s="22"/>
      <c r="K113" s="124"/>
      <c r="L113" s="114"/>
      <c r="M113" s="203"/>
      <c r="N113" s="191"/>
      <c r="O113" s="25">
        <f t="shared" si="20"/>
        <v>2</v>
      </c>
      <c r="P113" s="10"/>
      <c r="Q113" s="10"/>
      <c r="R113" s="10"/>
      <c r="S113" s="6" t="str">
        <f>IF(M112="","",IF(SUM(P$4:R$163)=0,"",IF(T113="",IF(R113="",IF(Q113="",IF(P113="",999,P113),MAX(P113:Q113)),LARGE(P113:R113,2)),998)))</f>
        <v/>
      </c>
      <c r="T113" s="10"/>
      <c r="U113" s="22"/>
      <c r="W113" s="114"/>
      <c r="X113" s="203"/>
      <c r="Y113" s="191"/>
      <c r="Z113" s="25">
        <f t="shared" si="21"/>
        <v>2</v>
      </c>
      <c r="AA113" s="10"/>
      <c r="AB113" s="10"/>
      <c r="AC113" s="10"/>
      <c r="AD113" s="6" t="str">
        <f>IF(X112="","",IF(SUM(AA$4:AC$163)=0,"",IF(AE113="",IF(AC113="",IF(AB113="",IF(AA113="",999,AA113),MAX(AA113:AB113)),LARGE(AA113:AC113,2)),998)))</f>
        <v/>
      </c>
      <c r="AE113" s="10"/>
      <c r="AF113" s="22"/>
      <c r="AH113" s="114"/>
      <c r="AI113" s="203"/>
      <c r="AJ113" s="191"/>
      <c r="AK113" s="25">
        <f t="shared" si="22"/>
        <v>2</v>
      </c>
      <c r="AL113" s="10"/>
      <c r="AM113" s="10"/>
      <c r="AN113" s="10"/>
      <c r="AO113" s="6" t="str">
        <f>IF(AI112="","",IF(SUM(AL$4:AN$163)=0,"",IF(AP113="",IF(AN113="",IF(AM113="",IF(AL113="",999,AL113),MAX(AL113:AM113)),LARGE(AL113:AN113,2)),998)))</f>
        <v/>
      </c>
      <c r="AP113" s="10"/>
      <c r="AQ113" s="22"/>
    </row>
    <row r="114" spans="1:43" ht="21" customHeight="1">
      <c r="A114" s="91" t="str">
        <f>IF(B114="","",INDEX(Výpočty!$AJ$4:$AJ$600,MATCH('stovky startovka'!B114:B115,Výpočty!$AK$4:$AK$600,0),1))</f>
        <v/>
      </c>
      <c r="B114" s="202"/>
      <c r="C114" s="205" t="str">
        <f>IF(B114="","",INDEX(Výpočty!$AL$4:$AL$600,MATCH('stovky startovka'!B114,Výpočty!$AK$4:$AK$600,0),1))</f>
        <v/>
      </c>
      <c r="D114" s="23">
        <f t="shared" si="19"/>
        <v>1</v>
      </c>
      <c r="E114" s="19"/>
      <c r="F114" s="19"/>
      <c r="G114" s="19"/>
      <c r="H114" s="19" t="str">
        <f>IF(B114="","",IF(SUM(E$4:G$163)=0,"",IF(I114="",IF(G114="",IF(F114="",IF(E114="",999,E114),MAX(E114:F114)),LARGE(E114:G114,2)),998)))</f>
        <v/>
      </c>
      <c r="I114" s="19"/>
      <c r="J114" s="20"/>
      <c r="K114" s="124"/>
      <c r="L114" s="91" t="str">
        <f>IF(M114="","",INDEX(Výpočty!$AJ$4:$AJ$600,MATCH('stovky startovka'!M114:M115,Výpočty!$AK$4:$AK$600,0),1))</f>
        <v/>
      </c>
      <c r="M114" s="202"/>
      <c r="N114" s="205" t="str">
        <f>IF(M114="","",INDEX(Výpočty!$AL$4:$AL$600,MATCH('stovky startovka'!M114,Výpočty!$AK$4:$AK$600,0),1))</f>
        <v/>
      </c>
      <c r="O114" s="23">
        <f t="shared" si="20"/>
        <v>1</v>
      </c>
      <c r="P114" s="19"/>
      <c r="Q114" s="19"/>
      <c r="R114" s="19"/>
      <c r="S114" s="19" t="str">
        <f>IF(M114="","",IF(SUM(P$4:R$163)=0,"",IF(T114="",IF(R114="",IF(Q114="",IF(P114="",999,P114),MAX(P114:Q114)),LARGE(P114:R114,2)),998)))</f>
        <v/>
      </c>
      <c r="T114" s="19"/>
      <c r="U114" s="20"/>
      <c r="W114" s="91" t="str">
        <f>IF(X114="","",INDEX(Výpočty!$AJ$4:$AJ$600,MATCH('stovky startovka'!X114:X115,Výpočty!$AK$4:$AK$600,0),1))</f>
        <v/>
      </c>
      <c r="X114" s="202"/>
      <c r="Y114" s="205" t="str">
        <f>IF(X114="","",INDEX(Výpočty!$AL$4:$AL$600,MATCH('stovky startovka'!X114,Výpočty!$AK$4:$AK$600,0),1))</f>
        <v/>
      </c>
      <c r="Z114" s="23">
        <f t="shared" si="21"/>
        <v>1</v>
      </c>
      <c r="AA114" s="19"/>
      <c r="AB114" s="19"/>
      <c r="AC114" s="19"/>
      <c r="AD114" s="19" t="str">
        <f>IF(X114="","",IF(SUM(AA$4:AC$163)=0,"",IF(AE114="",IF(AC114="",IF(AB114="",IF(AA114="",999,AA114),MAX(AA114:AB114)),LARGE(AA114:AC114,2)),998)))</f>
        <v/>
      </c>
      <c r="AE114" s="19"/>
      <c r="AF114" s="20"/>
      <c r="AH114" s="91" t="str">
        <f>IF(AI114="","",INDEX(Výpočty!$AJ$4:$AJ$600,MATCH('stovky startovka'!AI114:AI115,Výpočty!$AK$4:$AK$600,0),1))</f>
        <v/>
      </c>
      <c r="AI114" s="202"/>
      <c r="AJ114" s="205" t="str">
        <f>IF(AI114="","",INDEX(Výpočty!$AL$4:$AL$600,MATCH('stovky startovka'!AI114,Výpočty!$AK$4:$AK$600,0),1))</f>
        <v/>
      </c>
      <c r="AK114" s="23">
        <f t="shared" si="22"/>
        <v>1</v>
      </c>
      <c r="AL114" s="19"/>
      <c r="AM114" s="19"/>
      <c r="AN114" s="19"/>
      <c r="AO114" s="19" t="str">
        <f>IF(AI114="","",IF(SUM(AL$4:AN$163)=0,"",IF(AP114="",IF(AN114="",IF(AM114="",IF(AL114="",999,AL114),MAX(AL114:AM114)),LARGE(AL114:AN114,2)),998)))</f>
        <v/>
      </c>
      <c r="AP114" s="19"/>
      <c r="AQ114" s="20"/>
    </row>
    <row r="115" spans="1:43" ht="21" customHeight="1">
      <c r="A115" s="92"/>
      <c r="B115" s="200"/>
      <c r="C115" s="204"/>
      <c r="D115" s="24">
        <f t="shared" si="19"/>
        <v>2</v>
      </c>
      <c r="E115" s="6"/>
      <c r="F115" s="6"/>
      <c r="G115" s="6"/>
      <c r="H115" s="29" t="str">
        <f>IF(B114="","",IF(SUM(E$4:G$163)=0,"",IF(I115="",IF(G115="",IF(F115="",IF(E115="",999,E115),MAX(E115:F115)),LARGE(E115:G115,2)),998)))</f>
        <v/>
      </c>
      <c r="I115" s="6"/>
      <c r="J115" s="21"/>
      <c r="K115" s="124"/>
      <c r="L115" s="92"/>
      <c r="M115" s="200"/>
      <c r="N115" s="204"/>
      <c r="O115" s="24">
        <f t="shared" si="20"/>
        <v>2</v>
      </c>
      <c r="P115" s="6"/>
      <c r="Q115" s="6"/>
      <c r="R115" s="6"/>
      <c r="S115" s="29" t="str">
        <f>IF(M114="","",IF(SUM(P$4:R$163)=0,"",IF(T115="",IF(R115="",IF(Q115="",IF(P115="",999,P115),MAX(P115:Q115)),LARGE(P115:R115,2)),998)))</f>
        <v/>
      </c>
      <c r="T115" s="6"/>
      <c r="U115" s="21"/>
      <c r="W115" s="92"/>
      <c r="X115" s="200"/>
      <c r="Y115" s="204"/>
      <c r="Z115" s="24">
        <f t="shared" si="21"/>
        <v>2</v>
      </c>
      <c r="AA115" s="6"/>
      <c r="AB115" s="6"/>
      <c r="AC115" s="6"/>
      <c r="AD115" s="29" t="str">
        <f>IF(X114="","",IF(SUM(AA$4:AC$163)=0,"",IF(AE115="",IF(AC115="",IF(AB115="",IF(AA115="",999,AA115),MAX(AA115:AB115)),LARGE(AA115:AC115,2)),998)))</f>
        <v/>
      </c>
      <c r="AE115" s="6"/>
      <c r="AF115" s="21"/>
      <c r="AH115" s="92"/>
      <c r="AI115" s="200"/>
      <c r="AJ115" s="204"/>
      <c r="AK115" s="24">
        <f t="shared" si="22"/>
        <v>2</v>
      </c>
      <c r="AL115" s="6"/>
      <c r="AM115" s="6"/>
      <c r="AN115" s="6"/>
      <c r="AO115" s="29" t="str">
        <f>IF(AI114="","",IF(SUM(AL$4:AN$163)=0,"",IF(AP115="",IF(AN115="",IF(AM115="",IF(AL115="",999,AL115),MAX(AL115:AM115)),LARGE(AL115:AN115,2)),998)))</f>
        <v/>
      </c>
      <c r="AP115" s="6"/>
      <c r="AQ115" s="21"/>
    </row>
    <row r="116" spans="1:43" ht="21" customHeight="1">
      <c r="A116" s="92" t="str">
        <f>IF(B116="","",INDEX(Výpočty!$AJ$4:$AJ$600,MATCH('stovky startovka'!B116:B117,Výpočty!$AK$4:$AK$600,0),1))</f>
        <v/>
      </c>
      <c r="B116" s="200"/>
      <c r="C116" s="190" t="str">
        <f>IF(B116="","",INDEX(Výpočty!$AL$4:$AL$600,MATCH('stovky startovka'!B116,Výpočty!$AK$4:$AK$600,0),1))</f>
        <v/>
      </c>
      <c r="D116" s="24">
        <f t="shared" si="19"/>
        <v>1</v>
      </c>
      <c r="E116" s="6"/>
      <c r="F116" s="6"/>
      <c r="G116" s="6"/>
      <c r="H116" s="6" t="str">
        <f>IF(B116="","",IF(SUM(E$4:G$163)=0,"",IF(I116="",IF(G116="",IF(F116="",IF(E116="",999,E116),MAX(E116:F116)),LARGE(E116:G116,2)),998)))</f>
        <v/>
      </c>
      <c r="I116" s="6"/>
      <c r="J116" s="21"/>
      <c r="K116" s="124"/>
      <c r="L116" s="92" t="str">
        <f>IF(M116="","",INDEX(Výpočty!$AJ$4:$AJ$600,MATCH('stovky startovka'!M116:M117,Výpočty!$AK$4:$AK$600,0),1))</f>
        <v/>
      </c>
      <c r="M116" s="200"/>
      <c r="N116" s="190" t="str">
        <f>IF(M116="","",INDEX(Výpočty!$AL$4:$AL$600,MATCH('stovky startovka'!M116,Výpočty!$AK$4:$AK$600,0),1))</f>
        <v/>
      </c>
      <c r="O116" s="24">
        <f t="shared" si="20"/>
        <v>1</v>
      </c>
      <c r="P116" s="6"/>
      <c r="Q116" s="6"/>
      <c r="R116" s="6"/>
      <c r="S116" s="6" t="str">
        <f>IF(M116="","",IF(SUM(P$4:R$163)=0,"",IF(T116="",IF(R116="",IF(Q116="",IF(P116="",999,P116),MAX(P116:Q116)),LARGE(P116:R116,2)),998)))</f>
        <v/>
      </c>
      <c r="T116" s="6"/>
      <c r="U116" s="21"/>
      <c r="W116" s="92" t="str">
        <f>IF(X116="","",INDEX(Výpočty!$AJ$4:$AJ$600,MATCH('stovky startovka'!X116:X117,Výpočty!$AK$4:$AK$600,0),1))</f>
        <v/>
      </c>
      <c r="X116" s="200"/>
      <c r="Y116" s="190" t="str">
        <f>IF(X116="","",INDEX(Výpočty!$AL$4:$AL$600,MATCH('stovky startovka'!X116,Výpočty!$AK$4:$AK$600,0),1))</f>
        <v/>
      </c>
      <c r="Z116" s="24">
        <f t="shared" si="21"/>
        <v>1</v>
      </c>
      <c r="AA116" s="6"/>
      <c r="AB116" s="6"/>
      <c r="AC116" s="6"/>
      <c r="AD116" s="6" t="str">
        <f>IF(X116="","",IF(SUM(AA$4:AC$163)=0,"",IF(AE116="",IF(AC116="",IF(AB116="",IF(AA116="",999,AA116),MAX(AA116:AB116)),LARGE(AA116:AC116,2)),998)))</f>
        <v/>
      </c>
      <c r="AE116" s="6"/>
      <c r="AF116" s="21"/>
      <c r="AH116" s="92" t="str">
        <f>IF(AI116="","",INDEX(Výpočty!$AJ$4:$AJ$600,MATCH('stovky startovka'!AI116:AI117,Výpočty!$AK$4:$AK$600,0),1))</f>
        <v/>
      </c>
      <c r="AI116" s="200"/>
      <c r="AJ116" s="190" t="str">
        <f>IF(AI116="","",INDEX(Výpočty!$AL$4:$AL$600,MATCH('stovky startovka'!AI116,Výpočty!$AK$4:$AK$600,0),1))</f>
        <v/>
      </c>
      <c r="AK116" s="24">
        <f t="shared" si="22"/>
        <v>1</v>
      </c>
      <c r="AL116" s="6"/>
      <c r="AM116" s="6"/>
      <c r="AN116" s="6"/>
      <c r="AO116" s="6" t="str">
        <f>IF(AI116="","",IF(SUM(AL$4:AN$163)=0,"",IF(AP116="",IF(AN116="",IF(AM116="",IF(AL116="",999,AL116),MAX(AL116:AM116)),LARGE(AL116:AN116,2)),998)))</f>
        <v/>
      </c>
      <c r="AP116" s="6"/>
      <c r="AQ116" s="21"/>
    </row>
    <row r="117" spans="1:43" ht="21" customHeight="1">
      <c r="A117" s="92"/>
      <c r="B117" s="200"/>
      <c r="C117" s="204"/>
      <c r="D117" s="24">
        <f t="shared" si="19"/>
        <v>2</v>
      </c>
      <c r="E117" s="6"/>
      <c r="F117" s="6"/>
      <c r="G117" s="6"/>
      <c r="H117" s="6" t="str">
        <f>IF(B116="","",IF(SUM(E$4:G$163)=0,"",IF(I117="",IF(G117="",IF(F117="",IF(E117="",999,E117),MAX(E117:F117)),LARGE(E117:G117,2)),998)))</f>
        <v/>
      </c>
      <c r="I117" s="6"/>
      <c r="J117" s="21"/>
      <c r="K117" s="124"/>
      <c r="L117" s="92"/>
      <c r="M117" s="200"/>
      <c r="N117" s="204"/>
      <c r="O117" s="24">
        <f t="shared" si="20"/>
        <v>2</v>
      </c>
      <c r="P117" s="6"/>
      <c r="Q117" s="6"/>
      <c r="R117" s="6"/>
      <c r="S117" s="6" t="str">
        <f>IF(M116="","",IF(SUM(P$4:R$163)=0,"",IF(T117="",IF(R117="",IF(Q117="",IF(P117="",999,P117),MAX(P117:Q117)),LARGE(P117:R117,2)),998)))</f>
        <v/>
      </c>
      <c r="T117" s="6"/>
      <c r="U117" s="21"/>
      <c r="W117" s="92"/>
      <c r="X117" s="200"/>
      <c r="Y117" s="204"/>
      <c r="Z117" s="24">
        <f t="shared" si="21"/>
        <v>2</v>
      </c>
      <c r="AA117" s="6"/>
      <c r="AB117" s="6"/>
      <c r="AC117" s="6"/>
      <c r="AD117" s="6" t="str">
        <f>IF(X116="","",IF(SUM(AA$4:AC$163)=0,"",IF(AE117="",IF(AC117="",IF(AB117="",IF(AA117="",999,AA117),MAX(AA117:AB117)),LARGE(AA117:AC117,2)),998)))</f>
        <v/>
      </c>
      <c r="AE117" s="6"/>
      <c r="AF117" s="21"/>
      <c r="AH117" s="92"/>
      <c r="AI117" s="200"/>
      <c r="AJ117" s="204"/>
      <c r="AK117" s="24">
        <f t="shared" si="22"/>
        <v>2</v>
      </c>
      <c r="AL117" s="6"/>
      <c r="AM117" s="6"/>
      <c r="AN117" s="6"/>
      <c r="AO117" s="6" t="str">
        <f>IF(AI116="","",IF(SUM(AL$4:AN$163)=0,"",IF(AP117="",IF(AN117="",IF(AM117="",IF(AL117="",999,AL117),MAX(AL117:AM117)),LARGE(AL117:AN117,2)),998)))</f>
        <v/>
      </c>
      <c r="AP117" s="6"/>
      <c r="AQ117" s="21"/>
    </row>
    <row r="118" spans="1:43" ht="21" customHeight="1">
      <c r="A118" s="92" t="str">
        <f>IF(B118="","",INDEX(Výpočty!$AJ$4:$AJ$600,MATCH('stovky startovka'!B118:B119,Výpočty!$AK$4:$AK$600,0),1))</f>
        <v/>
      </c>
      <c r="B118" s="200"/>
      <c r="C118" s="190" t="str">
        <f>IF(B118="","",INDEX(Výpočty!$AL$4:$AL$600,MATCH('stovky startovka'!B118,Výpočty!$AK$4:$AK$600,0),1))</f>
        <v/>
      </c>
      <c r="D118" s="24">
        <f t="shared" si="19"/>
        <v>1</v>
      </c>
      <c r="E118" s="6"/>
      <c r="F118" s="6"/>
      <c r="G118" s="6"/>
      <c r="H118" s="6" t="str">
        <f>IF(B118="","",IF(SUM(E$4:G$163)=0,"",IF(I118="",IF(G118="",IF(F118="",IF(E118="",999,E118),MAX(E118:F118)),LARGE(E118:G118,2)),998)))</f>
        <v/>
      </c>
      <c r="I118" s="6"/>
      <c r="J118" s="21"/>
      <c r="K118" s="124"/>
      <c r="L118" s="92" t="str">
        <f>IF(M118="","",INDEX(Výpočty!$AJ$4:$AJ$600,MATCH('stovky startovka'!M118:M119,Výpočty!$AK$4:$AK$600,0),1))</f>
        <v/>
      </c>
      <c r="M118" s="200"/>
      <c r="N118" s="190" t="str">
        <f>IF(M118="","",INDEX(Výpočty!$AL$4:$AL$600,MATCH('stovky startovka'!M118,Výpočty!$AK$4:$AK$600,0),1))</f>
        <v/>
      </c>
      <c r="O118" s="24">
        <f t="shared" si="20"/>
        <v>1</v>
      </c>
      <c r="P118" s="6"/>
      <c r="Q118" s="6"/>
      <c r="R118" s="6"/>
      <c r="S118" s="6" t="str">
        <f>IF(M118="","",IF(SUM(P$4:R$163)=0,"",IF(T118="",IF(R118="",IF(Q118="",IF(P118="",999,P118),MAX(P118:Q118)),LARGE(P118:R118,2)),998)))</f>
        <v/>
      </c>
      <c r="T118" s="6"/>
      <c r="U118" s="21"/>
      <c r="W118" s="92" t="str">
        <f>IF(X118="","",INDEX(Výpočty!$AJ$4:$AJ$600,MATCH('stovky startovka'!X118:X119,Výpočty!$AK$4:$AK$600,0),1))</f>
        <v/>
      </c>
      <c r="X118" s="200"/>
      <c r="Y118" s="190" t="str">
        <f>IF(X118="","",INDEX(Výpočty!$AL$4:$AL$600,MATCH('stovky startovka'!X118,Výpočty!$AK$4:$AK$600,0),1))</f>
        <v/>
      </c>
      <c r="Z118" s="24">
        <f t="shared" si="21"/>
        <v>1</v>
      </c>
      <c r="AA118" s="6"/>
      <c r="AB118" s="6"/>
      <c r="AC118" s="6"/>
      <c r="AD118" s="6" t="str">
        <f>IF(X118="","",IF(SUM(AA$4:AC$163)=0,"",IF(AE118="",IF(AC118="",IF(AB118="",IF(AA118="",999,AA118),MAX(AA118:AB118)),LARGE(AA118:AC118,2)),998)))</f>
        <v/>
      </c>
      <c r="AE118" s="6"/>
      <c r="AF118" s="21"/>
      <c r="AH118" s="92" t="str">
        <f>IF(AI118="","",INDEX(Výpočty!$AJ$4:$AJ$600,MATCH('stovky startovka'!AI118:AI119,Výpočty!$AK$4:$AK$600,0),1))</f>
        <v/>
      </c>
      <c r="AI118" s="200"/>
      <c r="AJ118" s="190" t="str">
        <f>IF(AI118="","",INDEX(Výpočty!$AL$4:$AL$600,MATCH('stovky startovka'!AI118,Výpočty!$AK$4:$AK$600,0),1))</f>
        <v/>
      </c>
      <c r="AK118" s="24">
        <f t="shared" si="22"/>
        <v>1</v>
      </c>
      <c r="AL118" s="6"/>
      <c r="AM118" s="6"/>
      <c r="AN118" s="6"/>
      <c r="AO118" s="6" t="str">
        <f>IF(AI118="","",IF(SUM(AL$4:AN$163)=0,"",IF(AP118="",IF(AN118="",IF(AM118="",IF(AL118="",999,AL118),MAX(AL118:AM118)),LARGE(AL118:AN118,2)),998)))</f>
        <v/>
      </c>
      <c r="AP118" s="6"/>
      <c r="AQ118" s="21"/>
    </row>
    <row r="119" spans="1:43" ht="21" customHeight="1">
      <c r="A119" s="92"/>
      <c r="B119" s="200"/>
      <c r="C119" s="204"/>
      <c r="D119" s="24">
        <f t="shared" si="19"/>
        <v>2</v>
      </c>
      <c r="E119" s="6"/>
      <c r="F119" s="6"/>
      <c r="G119" s="6"/>
      <c r="H119" s="6" t="str">
        <f>IF(B118="","",IF(SUM(E$4:G$163)=0,"",IF(I119="",IF(G119="",IF(F119="",IF(E119="",999,E119),MAX(E119:F119)),LARGE(E119:G119,2)),998)))</f>
        <v/>
      </c>
      <c r="I119" s="6"/>
      <c r="J119" s="21"/>
      <c r="K119" s="124"/>
      <c r="L119" s="92"/>
      <c r="M119" s="200"/>
      <c r="N119" s="204"/>
      <c r="O119" s="24">
        <f t="shared" si="20"/>
        <v>2</v>
      </c>
      <c r="P119" s="6"/>
      <c r="Q119" s="6"/>
      <c r="R119" s="6"/>
      <c r="S119" s="6" t="str">
        <f>IF(M118="","",IF(SUM(P$4:R$163)=0,"",IF(T119="",IF(R119="",IF(Q119="",IF(P119="",999,P119),MAX(P119:Q119)),LARGE(P119:R119,2)),998)))</f>
        <v/>
      </c>
      <c r="T119" s="6"/>
      <c r="U119" s="21"/>
      <c r="W119" s="92"/>
      <c r="X119" s="200"/>
      <c r="Y119" s="204"/>
      <c r="Z119" s="24">
        <f t="shared" si="21"/>
        <v>2</v>
      </c>
      <c r="AA119" s="6"/>
      <c r="AB119" s="6"/>
      <c r="AC119" s="6"/>
      <c r="AD119" s="6" t="str">
        <f>IF(X118="","",IF(SUM(AA$4:AC$163)=0,"",IF(AE119="",IF(AC119="",IF(AB119="",IF(AA119="",999,AA119),MAX(AA119:AB119)),LARGE(AA119:AC119,2)),998)))</f>
        <v/>
      </c>
      <c r="AE119" s="6"/>
      <c r="AF119" s="21"/>
      <c r="AH119" s="92"/>
      <c r="AI119" s="200"/>
      <c r="AJ119" s="204"/>
      <c r="AK119" s="24">
        <f t="shared" si="22"/>
        <v>2</v>
      </c>
      <c r="AL119" s="6"/>
      <c r="AM119" s="6"/>
      <c r="AN119" s="6"/>
      <c r="AO119" s="6" t="str">
        <f>IF(AI118="","",IF(SUM(AL$4:AN$163)=0,"",IF(AP119="",IF(AN119="",IF(AM119="",IF(AL119="",999,AL119),MAX(AL119:AM119)),LARGE(AL119:AN119,2)),998)))</f>
        <v/>
      </c>
      <c r="AP119" s="6"/>
      <c r="AQ119" s="21"/>
    </row>
    <row r="120" spans="1:43" ht="21" customHeight="1">
      <c r="A120" s="92" t="str">
        <f>IF(B120="","",INDEX(Výpočty!$AJ$4:$AJ$600,MATCH('stovky startovka'!B120:B121,Výpočty!$AK$4:$AK$600,0),1))</f>
        <v/>
      </c>
      <c r="B120" s="200"/>
      <c r="C120" s="190" t="str">
        <f>IF(B120="","",INDEX(Výpočty!$AL$4:$AL$600,MATCH('stovky startovka'!B120,Výpočty!$AK$4:$AK$600,0),1))</f>
        <v/>
      </c>
      <c r="D120" s="24">
        <f t="shared" si="19"/>
        <v>1</v>
      </c>
      <c r="E120" s="6"/>
      <c r="F120" s="6"/>
      <c r="G120" s="6"/>
      <c r="H120" s="6" t="str">
        <f>IF(B120="","",IF(SUM(E$4:G$163)=0,"",IF(I120="",IF(G120="",IF(F120="",IF(E120="",999,E120),MAX(E120:F120)),LARGE(E120:G120,2)),998)))</f>
        <v/>
      </c>
      <c r="I120" s="6"/>
      <c r="J120" s="21"/>
      <c r="K120" s="124"/>
      <c r="L120" s="92" t="str">
        <f>IF(M120="","",INDEX(Výpočty!$AJ$4:$AJ$600,MATCH('stovky startovka'!M120:M121,Výpočty!$AK$4:$AK$600,0),1))</f>
        <v/>
      </c>
      <c r="M120" s="200"/>
      <c r="N120" s="190" t="str">
        <f>IF(M120="","",INDEX(Výpočty!$AL$4:$AL$600,MATCH('stovky startovka'!M120,Výpočty!$AK$4:$AK$600,0),1))</f>
        <v/>
      </c>
      <c r="O120" s="24">
        <f t="shared" si="20"/>
        <v>1</v>
      </c>
      <c r="P120" s="6"/>
      <c r="Q120" s="6"/>
      <c r="R120" s="6"/>
      <c r="S120" s="6" t="str">
        <f>IF(M120="","",IF(SUM(P$4:R$163)=0,"",IF(T120="",IF(R120="",IF(Q120="",IF(P120="",999,P120),MAX(P120:Q120)),LARGE(P120:R120,2)),998)))</f>
        <v/>
      </c>
      <c r="T120" s="6"/>
      <c r="U120" s="21"/>
      <c r="W120" s="92" t="str">
        <f>IF(X120="","",INDEX(Výpočty!$AJ$4:$AJ$600,MATCH('stovky startovka'!X120:X121,Výpočty!$AK$4:$AK$600,0),1))</f>
        <v/>
      </c>
      <c r="X120" s="200"/>
      <c r="Y120" s="190" t="str">
        <f>IF(X120="","",INDEX(Výpočty!$AL$4:$AL$600,MATCH('stovky startovka'!X120,Výpočty!$AK$4:$AK$600,0),1))</f>
        <v/>
      </c>
      <c r="Z120" s="24">
        <f t="shared" si="21"/>
        <v>1</v>
      </c>
      <c r="AA120" s="6"/>
      <c r="AB120" s="6"/>
      <c r="AC120" s="6"/>
      <c r="AD120" s="6" t="str">
        <f>IF(X120="","",IF(SUM(AA$4:AC$163)=0,"",IF(AE120="",IF(AC120="",IF(AB120="",IF(AA120="",999,AA120),MAX(AA120:AB120)),LARGE(AA120:AC120,2)),998)))</f>
        <v/>
      </c>
      <c r="AE120" s="6"/>
      <c r="AF120" s="21"/>
      <c r="AH120" s="92" t="str">
        <f>IF(AI120="","",INDEX(Výpočty!$AJ$4:$AJ$600,MATCH('stovky startovka'!AI120:AI121,Výpočty!$AK$4:$AK$600,0),1))</f>
        <v/>
      </c>
      <c r="AI120" s="200"/>
      <c r="AJ120" s="190" t="str">
        <f>IF(AI120="","",INDEX(Výpočty!$AL$4:$AL$600,MATCH('stovky startovka'!AI120,Výpočty!$AK$4:$AK$600,0),1))</f>
        <v/>
      </c>
      <c r="AK120" s="24">
        <f t="shared" si="22"/>
        <v>1</v>
      </c>
      <c r="AL120" s="6"/>
      <c r="AM120" s="6"/>
      <c r="AN120" s="6"/>
      <c r="AO120" s="6" t="str">
        <f>IF(AI120="","",IF(SUM(AL$4:AN$163)=0,"",IF(AP120="",IF(AN120="",IF(AM120="",IF(AL120="",999,AL120),MAX(AL120:AM120)),LARGE(AL120:AN120,2)),998)))</f>
        <v/>
      </c>
      <c r="AP120" s="6"/>
      <c r="AQ120" s="21"/>
    </row>
    <row r="121" spans="1:43" ht="21" customHeight="1">
      <c r="A121" s="92"/>
      <c r="B121" s="200"/>
      <c r="C121" s="204"/>
      <c r="D121" s="24">
        <f t="shared" si="19"/>
        <v>2</v>
      </c>
      <c r="E121" s="6"/>
      <c r="F121" s="6"/>
      <c r="G121" s="6"/>
      <c r="H121" s="6" t="str">
        <f>IF(B120="","",IF(SUM(E$4:G$163)=0,"",IF(I121="",IF(G121="",IF(F121="",IF(E121="",999,E121),MAX(E121:F121)),LARGE(E121:G121,2)),998)))</f>
        <v/>
      </c>
      <c r="I121" s="6"/>
      <c r="J121" s="21"/>
      <c r="K121" s="124"/>
      <c r="L121" s="92"/>
      <c r="M121" s="200"/>
      <c r="N121" s="204"/>
      <c r="O121" s="24">
        <f t="shared" si="20"/>
        <v>2</v>
      </c>
      <c r="P121" s="6"/>
      <c r="Q121" s="6"/>
      <c r="R121" s="6"/>
      <c r="S121" s="6" t="str">
        <f>IF(M120="","",IF(SUM(P$4:R$163)=0,"",IF(T121="",IF(R121="",IF(Q121="",IF(P121="",999,P121),MAX(P121:Q121)),LARGE(P121:R121,2)),998)))</f>
        <v/>
      </c>
      <c r="T121" s="6"/>
      <c r="U121" s="21"/>
      <c r="W121" s="92"/>
      <c r="X121" s="200"/>
      <c r="Y121" s="204"/>
      <c r="Z121" s="24">
        <f t="shared" si="21"/>
        <v>2</v>
      </c>
      <c r="AA121" s="6"/>
      <c r="AB121" s="6"/>
      <c r="AC121" s="6"/>
      <c r="AD121" s="6" t="str">
        <f>IF(X120="","",IF(SUM(AA$4:AC$163)=0,"",IF(AE121="",IF(AC121="",IF(AB121="",IF(AA121="",999,AA121),MAX(AA121:AB121)),LARGE(AA121:AC121,2)),998)))</f>
        <v/>
      </c>
      <c r="AE121" s="6"/>
      <c r="AF121" s="21"/>
      <c r="AH121" s="92"/>
      <c r="AI121" s="200"/>
      <c r="AJ121" s="204"/>
      <c r="AK121" s="24">
        <f t="shared" si="22"/>
        <v>2</v>
      </c>
      <c r="AL121" s="6"/>
      <c r="AM121" s="6"/>
      <c r="AN121" s="6"/>
      <c r="AO121" s="6" t="str">
        <f>IF(AI120="","",IF(SUM(AL$4:AN$163)=0,"",IF(AP121="",IF(AN121="",IF(AM121="",IF(AL121="",999,AL121),MAX(AL121:AM121)),LARGE(AL121:AN121,2)),998)))</f>
        <v/>
      </c>
      <c r="AP121" s="6"/>
      <c r="AQ121" s="21"/>
    </row>
    <row r="122" spans="1:43" ht="21" customHeight="1">
      <c r="A122" s="92" t="str">
        <f>IF(B122="","",INDEX(Výpočty!$AJ$4:$AJ$600,MATCH('stovky startovka'!B122:B123,Výpočty!$AK$4:$AK$600,0),1))</f>
        <v/>
      </c>
      <c r="B122" s="200"/>
      <c r="C122" s="190" t="str">
        <f>IF(B122="","",INDEX(Výpočty!$AL$4:$AL$600,MATCH('stovky startovka'!B122,Výpočty!$AK$4:$AK$600,0),1))</f>
        <v/>
      </c>
      <c r="D122" s="24">
        <f t="shared" si="19"/>
        <v>1</v>
      </c>
      <c r="E122" s="6"/>
      <c r="F122" s="6"/>
      <c r="G122" s="6"/>
      <c r="H122" s="11" t="str">
        <f>IF(B122="","",IF(SUM(E$4:G$163)=0,"",IF(I122="",IF(G122="",IF(F122="",IF(E122="",999,E122),MAX(E122:F122)),LARGE(E122:G122,2)),998)))</f>
        <v/>
      </c>
      <c r="I122" s="6"/>
      <c r="J122" s="21"/>
      <c r="K122" s="124"/>
      <c r="L122" s="92" t="str">
        <f>IF(M122="","",INDEX(Výpočty!$AJ$4:$AJ$600,MATCH('stovky startovka'!M122:M123,Výpočty!$AK$4:$AK$600,0),1))</f>
        <v/>
      </c>
      <c r="M122" s="200"/>
      <c r="N122" s="190" t="str">
        <f>IF(M122="","",INDEX(Výpočty!$AL$4:$AL$600,MATCH('stovky startovka'!M122,Výpočty!$AK$4:$AK$600,0),1))</f>
        <v/>
      </c>
      <c r="O122" s="24">
        <f t="shared" si="20"/>
        <v>1</v>
      </c>
      <c r="P122" s="6"/>
      <c r="Q122" s="6"/>
      <c r="R122" s="6"/>
      <c r="S122" s="11" t="str">
        <f>IF(M122="","",IF(SUM(P$4:R$163)=0,"",IF(T122="",IF(R122="",IF(Q122="",IF(P122="",999,P122),MAX(P122:Q122)),LARGE(P122:R122,2)),998)))</f>
        <v/>
      </c>
      <c r="T122" s="6"/>
      <c r="U122" s="21"/>
      <c r="W122" s="92" t="str">
        <f>IF(X122="","",INDEX(Výpočty!$AJ$4:$AJ$600,MATCH('stovky startovka'!X122:X123,Výpočty!$AK$4:$AK$600,0),1))</f>
        <v/>
      </c>
      <c r="X122" s="200"/>
      <c r="Y122" s="190" t="str">
        <f>IF(X122="","",INDEX(Výpočty!$AL$4:$AL$600,MATCH('stovky startovka'!X122,Výpočty!$AK$4:$AK$600,0),1))</f>
        <v/>
      </c>
      <c r="Z122" s="24">
        <f t="shared" si="21"/>
        <v>1</v>
      </c>
      <c r="AA122" s="6"/>
      <c r="AB122" s="6"/>
      <c r="AC122" s="6"/>
      <c r="AD122" s="11" t="str">
        <f>IF(X122="","",IF(SUM(AA$4:AC$163)=0,"",IF(AE122="",IF(AC122="",IF(AB122="",IF(AA122="",999,AA122),MAX(AA122:AB122)),LARGE(AA122:AC122,2)),998)))</f>
        <v/>
      </c>
      <c r="AE122" s="6"/>
      <c r="AF122" s="21"/>
      <c r="AH122" s="92" t="str">
        <f>IF(AI122="","",INDEX(Výpočty!$AJ$4:$AJ$600,MATCH('stovky startovka'!AI122:AI123,Výpočty!$AK$4:$AK$600,0),1))</f>
        <v/>
      </c>
      <c r="AI122" s="200"/>
      <c r="AJ122" s="190" t="str">
        <f>IF(AI122="","",INDEX(Výpočty!$AL$4:$AL$600,MATCH('stovky startovka'!AI122,Výpočty!$AK$4:$AK$600,0),1))</f>
        <v/>
      </c>
      <c r="AK122" s="24">
        <f t="shared" si="22"/>
        <v>1</v>
      </c>
      <c r="AL122" s="6"/>
      <c r="AM122" s="6"/>
      <c r="AN122" s="6"/>
      <c r="AO122" s="11" t="str">
        <f>IF(AI122="","",IF(SUM(AL$4:AN$163)=0,"",IF(AP122="",IF(AN122="",IF(AM122="",IF(AL122="",999,AL122),MAX(AL122:AM122)),LARGE(AL122:AN122,2)),998)))</f>
        <v/>
      </c>
      <c r="AP122" s="6"/>
      <c r="AQ122" s="21"/>
    </row>
    <row r="123" spans="1:43" ht="21" customHeight="1" thickBot="1">
      <c r="A123" s="114"/>
      <c r="B123" s="203"/>
      <c r="C123" s="191"/>
      <c r="D123" s="25">
        <f t="shared" si="19"/>
        <v>2</v>
      </c>
      <c r="E123" s="10"/>
      <c r="F123" s="10"/>
      <c r="G123" s="10"/>
      <c r="H123" s="6" t="str">
        <f>IF(B122="","",IF(SUM(E$4:G$163)=0,"",IF(I123="",IF(G123="",IF(F123="",IF(E123="",999,E123),MAX(E123:F123)),LARGE(E123:G123,2)),998)))</f>
        <v/>
      </c>
      <c r="I123" s="10"/>
      <c r="J123" s="22"/>
      <c r="K123" s="124"/>
      <c r="L123" s="114"/>
      <c r="M123" s="203"/>
      <c r="N123" s="191"/>
      <c r="O123" s="25">
        <f t="shared" si="20"/>
        <v>2</v>
      </c>
      <c r="P123" s="10"/>
      <c r="Q123" s="10"/>
      <c r="R123" s="10"/>
      <c r="S123" s="6" t="str">
        <f>IF(M122="","",IF(SUM(P$4:R$163)=0,"",IF(T123="",IF(R123="",IF(Q123="",IF(P123="",999,P123),MAX(P123:Q123)),LARGE(P123:R123,2)),998)))</f>
        <v/>
      </c>
      <c r="T123" s="10"/>
      <c r="U123" s="22"/>
      <c r="W123" s="114"/>
      <c r="X123" s="203"/>
      <c r="Y123" s="191"/>
      <c r="Z123" s="25">
        <f t="shared" si="21"/>
        <v>2</v>
      </c>
      <c r="AA123" s="10"/>
      <c r="AB123" s="10"/>
      <c r="AC123" s="10"/>
      <c r="AD123" s="6" t="str">
        <f>IF(X122="","",IF(SUM(AA$4:AC$163)=0,"",IF(AE123="",IF(AC123="",IF(AB123="",IF(AA123="",999,AA123),MAX(AA123:AB123)),LARGE(AA123:AC123,2)),998)))</f>
        <v/>
      </c>
      <c r="AE123" s="10"/>
      <c r="AF123" s="22"/>
      <c r="AH123" s="114"/>
      <c r="AI123" s="203"/>
      <c r="AJ123" s="191"/>
      <c r="AK123" s="25">
        <f t="shared" si="22"/>
        <v>2</v>
      </c>
      <c r="AL123" s="10"/>
      <c r="AM123" s="10"/>
      <c r="AN123" s="10"/>
      <c r="AO123" s="6" t="str">
        <f>IF(AI122="","",IF(SUM(AL$4:AN$163)=0,"",IF(AP123="",IF(AN123="",IF(AM123="",IF(AL123="",999,AL123),MAX(AL123:AM123)),LARGE(AL123:AN123,2)),998)))</f>
        <v/>
      </c>
      <c r="AP123" s="10"/>
      <c r="AQ123" s="22"/>
    </row>
    <row r="124" spans="1:43" ht="21" customHeight="1">
      <c r="A124" s="91" t="str">
        <f>IF(B124="","",INDEX(Výpočty!$AJ$4:$AJ$600,MATCH('stovky startovka'!B124:B125,Výpočty!$AK$4:$AK$600,0),1))</f>
        <v/>
      </c>
      <c r="B124" s="202"/>
      <c r="C124" s="205" t="str">
        <f>IF(B124="","",INDEX(Výpočty!$AL$4:$AL$600,MATCH('stovky startovka'!B124,Výpočty!$AK$4:$AK$600,0),1))</f>
        <v/>
      </c>
      <c r="D124" s="23">
        <f t="shared" si="19"/>
        <v>1</v>
      </c>
      <c r="E124" s="19"/>
      <c r="F124" s="19"/>
      <c r="G124" s="19"/>
      <c r="H124" s="19" t="str">
        <f>IF(B124="","",IF(SUM(E$4:G$163)=0,"",IF(I124="",IF(G124="",IF(F124="",IF(E124="",999,E124),MAX(E124:F124)),LARGE(E124:G124,2)),998)))</f>
        <v/>
      </c>
      <c r="I124" s="19"/>
      <c r="J124" s="20"/>
      <c r="K124" s="124"/>
      <c r="L124" s="91" t="str">
        <f>IF(M124="","",INDEX(Výpočty!$AJ$4:$AJ$600,MATCH('stovky startovka'!M124:M125,Výpočty!$AK$4:$AK$600,0),1))</f>
        <v/>
      </c>
      <c r="M124" s="202"/>
      <c r="N124" s="205" t="str">
        <f>IF(M124="","",INDEX(Výpočty!$AL$4:$AL$600,MATCH('stovky startovka'!M124,Výpočty!$AK$4:$AK$600,0),1))</f>
        <v/>
      </c>
      <c r="O124" s="23">
        <f t="shared" si="20"/>
        <v>1</v>
      </c>
      <c r="P124" s="19"/>
      <c r="Q124" s="19"/>
      <c r="R124" s="19"/>
      <c r="S124" s="19" t="str">
        <f>IF(M124="","",IF(SUM(P$4:R$163)=0,"",IF(T124="",IF(R124="",IF(Q124="",IF(P124="",999,P124),MAX(P124:Q124)),LARGE(P124:R124,2)),998)))</f>
        <v/>
      </c>
      <c r="T124" s="19"/>
      <c r="U124" s="20"/>
      <c r="W124" s="91" t="str">
        <f>IF(X124="","",INDEX(Výpočty!$AJ$4:$AJ$600,MATCH('stovky startovka'!X124:X125,Výpočty!$AK$4:$AK$600,0),1))</f>
        <v/>
      </c>
      <c r="X124" s="202"/>
      <c r="Y124" s="205" t="str">
        <f>IF(X124="","",INDEX(Výpočty!$AL$4:$AL$600,MATCH('stovky startovka'!X124,Výpočty!$AK$4:$AK$600,0),1))</f>
        <v/>
      </c>
      <c r="Z124" s="23">
        <f t="shared" si="21"/>
        <v>1</v>
      </c>
      <c r="AA124" s="19"/>
      <c r="AB124" s="19"/>
      <c r="AC124" s="19"/>
      <c r="AD124" s="19" t="str">
        <f>IF(X124="","",IF(SUM(AA$4:AC$163)=0,"",IF(AE124="",IF(AC124="",IF(AB124="",IF(AA124="",999,AA124),MAX(AA124:AB124)),LARGE(AA124:AC124,2)),998)))</f>
        <v/>
      </c>
      <c r="AE124" s="19"/>
      <c r="AF124" s="20"/>
      <c r="AH124" s="91" t="str">
        <f>IF(AI124="","",INDEX(Výpočty!$AJ$4:$AJ$600,MATCH('stovky startovka'!AI124:AI125,Výpočty!$AK$4:$AK$600,0),1))</f>
        <v/>
      </c>
      <c r="AI124" s="202"/>
      <c r="AJ124" s="205" t="str">
        <f>IF(AI124="","",INDEX(Výpočty!$AL$4:$AL$600,MATCH('stovky startovka'!AI124,Výpočty!$AK$4:$AK$600,0),1))</f>
        <v/>
      </c>
      <c r="AK124" s="23">
        <f t="shared" si="22"/>
        <v>1</v>
      </c>
      <c r="AL124" s="19"/>
      <c r="AM124" s="19"/>
      <c r="AN124" s="19"/>
      <c r="AO124" s="19" t="str">
        <f>IF(AI124="","",IF(SUM(AL$4:AN$163)=0,"",IF(AP124="",IF(AN124="",IF(AM124="",IF(AL124="",999,AL124),MAX(AL124:AM124)),LARGE(AL124:AN124,2)),998)))</f>
        <v/>
      </c>
      <c r="AP124" s="19"/>
      <c r="AQ124" s="20"/>
    </row>
    <row r="125" spans="1:43" ht="21" customHeight="1">
      <c r="A125" s="92"/>
      <c r="B125" s="200"/>
      <c r="C125" s="204"/>
      <c r="D125" s="24">
        <f t="shared" si="19"/>
        <v>2</v>
      </c>
      <c r="E125" s="6"/>
      <c r="F125" s="6"/>
      <c r="G125" s="6"/>
      <c r="H125" s="29" t="str">
        <f>IF(B124="","",IF(SUM(E$4:G$163)=0,"",IF(I125="",IF(G125="",IF(F125="",IF(E125="",999,E125),MAX(E125:F125)),LARGE(E125:G125,2)),998)))</f>
        <v/>
      </c>
      <c r="I125" s="6"/>
      <c r="J125" s="21"/>
      <c r="K125" s="124"/>
      <c r="L125" s="92"/>
      <c r="M125" s="200"/>
      <c r="N125" s="204"/>
      <c r="O125" s="24">
        <f t="shared" si="20"/>
        <v>2</v>
      </c>
      <c r="P125" s="6"/>
      <c r="Q125" s="6"/>
      <c r="R125" s="6"/>
      <c r="S125" s="29" t="str">
        <f>IF(M124="","",IF(SUM(P$4:R$163)=0,"",IF(T125="",IF(R125="",IF(Q125="",IF(P125="",999,P125),MAX(P125:Q125)),LARGE(P125:R125,2)),998)))</f>
        <v/>
      </c>
      <c r="T125" s="6"/>
      <c r="U125" s="21"/>
      <c r="W125" s="92"/>
      <c r="X125" s="200"/>
      <c r="Y125" s="204"/>
      <c r="Z125" s="24">
        <f t="shared" si="21"/>
        <v>2</v>
      </c>
      <c r="AA125" s="6"/>
      <c r="AB125" s="6"/>
      <c r="AC125" s="6"/>
      <c r="AD125" s="29" t="str">
        <f>IF(X124="","",IF(SUM(AA$4:AC$163)=0,"",IF(AE125="",IF(AC125="",IF(AB125="",IF(AA125="",999,AA125),MAX(AA125:AB125)),LARGE(AA125:AC125,2)),998)))</f>
        <v/>
      </c>
      <c r="AE125" s="6"/>
      <c r="AF125" s="21"/>
      <c r="AH125" s="92"/>
      <c r="AI125" s="200"/>
      <c r="AJ125" s="204"/>
      <c r="AK125" s="24">
        <f t="shared" si="22"/>
        <v>2</v>
      </c>
      <c r="AL125" s="6"/>
      <c r="AM125" s="6"/>
      <c r="AN125" s="6"/>
      <c r="AO125" s="29" t="str">
        <f>IF(AI124="","",IF(SUM(AL$4:AN$163)=0,"",IF(AP125="",IF(AN125="",IF(AM125="",IF(AL125="",999,AL125),MAX(AL125:AM125)),LARGE(AL125:AN125,2)),998)))</f>
        <v/>
      </c>
      <c r="AP125" s="6"/>
      <c r="AQ125" s="21"/>
    </row>
    <row r="126" spans="1:43" ht="21" customHeight="1">
      <c r="A126" s="92" t="str">
        <f>IF(B126="","",INDEX(Výpočty!$AJ$4:$AJ$600,MATCH('stovky startovka'!B126:B127,Výpočty!$AK$4:$AK$600,0),1))</f>
        <v/>
      </c>
      <c r="B126" s="200"/>
      <c r="C126" s="190" t="str">
        <f>IF(B126="","",INDEX(Výpočty!$AL$4:$AL$600,MATCH('stovky startovka'!B126,Výpočty!$AK$4:$AK$600,0),1))</f>
        <v/>
      </c>
      <c r="D126" s="24">
        <f t="shared" si="19"/>
        <v>1</v>
      </c>
      <c r="E126" s="6"/>
      <c r="F126" s="6"/>
      <c r="G126" s="6"/>
      <c r="H126" s="6" t="str">
        <f>IF(B126="","",IF(SUM(E$4:G$163)=0,"",IF(I126="",IF(G126="",IF(F126="",IF(E126="",999,E126),MAX(E126:F126)),LARGE(E126:G126,2)),998)))</f>
        <v/>
      </c>
      <c r="I126" s="6"/>
      <c r="J126" s="21"/>
      <c r="K126" s="124"/>
      <c r="L126" s="92" t="str">
        <f>IF(M126="","",INDEX(Výpočty!$AJ$4:$AJ$600,MATCH('stovky startovka'!M126:M127,Výpočty!$AK$4:$AK$600,0),1))</f>
        <v/>
      </c>
      <c r="M126" s="200"/>
      <c r="N126" s="190" t="str">
        <f>IF(M126="","",INDEX(Výpočty!$AL$4:$AL$600,MATCH('stovky startovka'!M126,Výpočty!$AK$4:$AK$600,0),1))</f>
        <v/>
      </c>
      <c r="O126" s="24">
        <f t="shared" si="20"/>
        <v>1</v>
      </c>
      <c r="P126" s="6"/>
      <c r="Q126" s="6"/>
      <c r="R126" s="6"/>
      <c r="S126" s="6" t="str">
        <f>IF(M126="","",IF(SUM(P$4:R$163)=0,"",IF(T126="",IF(R126="",IF(Q126="",IF(P126="",999,P126),MAX(P126:Q126)),LARGE(P126:R126,2)),998)))</f>
        <v/>
      </c>
      <c r="T126" s="6"/>
      <c r="U126" s="21"/>
      <c r="W126" s="92" t="str">
        <f>IF(X126="","",INDEX(Výpočty!$AJ$4:$AJ$600,MATCH('stovky startovka'!X126:X127,Výpočty!$AK$4:$AK$600,0),1))</f>
        <v/>
      </c>
      <c r="X126" s="200"/>
      <c r="Y126" s="190" t="str">
        <f>IF(X126="","",INDEX(Výpočty!$AL$4:$AL$600,MATCH('stovky startovka'!X126,Výpočty!$AK$4:$AK$600,0),1))</f>
        <v/>
      </c>
      <c r="Z126" s="24">
        <f t="shared" si="21"/>
        <v>1</v>
      </c>
      <c r="AA126" s="6"/>
      <c r="AB126" s="6"/>
      <c r="AC126" s="6"/>
      <c r="AD126" s="6" t="str">
        <f>IF(X126="","",IF(SUM(AA$4:AC$163)=0,"",IF(AE126="",IF(AC126="",IF(AB126="",IF(AA126="",999,AA126),MAX(AA126:AB126)),LARGE(AA126:AC126,2)),998)))</f>
        <v/>
      </c>
      <c r="AE126" s="6"/>
      <c r="AF126" s="21"/>
      <c r="AH126" s="92" t="str">
        <f>IF(AI126="","",INDEX(Výpočty!$AJ$4:$AJ$600,MATCH('stovky startovka'!AI126:AI127,Výpočty!$AK$4:$AK$600,0),1))</f>
        <v/>
      </c>
      <c r="AI126" s="200"/>
      <c r="AJ126" s="190" t="str">
        <f>IF(AI126="","",INDEX(Výpočty!$AL$4:$AL$600,MATCH('stovky startovka'!AI126,Výpočty!$AK$4:$AK$600,0),1))</f>
        <v/>
      </c>
      <c r="AK126" s="24">
        <f t="shared" si="22"/>
        <v>1</v>
      </c>
      <c r="AL126" s="6"/>
      <c r="AM126" s="6"/>
      <c r="AN126" s="6"/>
      <c r="AO126" s="6" t="str">
        <f>IF(AI126="","",IF(SUM(AL$4:AN$163)=0,"",IF(AP126="",IF(AN126="",IF(AM126="",IF(AL126="",999,AL126),MAX(AL126:AM126)),LARGE(AL126:AN126,2)),998)))</f>
        <v/>
      </c>
      <c r="AP126" s="6"/>
      <c r="AQ126" s="21"/>
    </row>
    <row r="127" spans="1:43" ht="21" customHeight="1">
      <c r="A127" s="92"/>
      <c r="B127" s="200"/>
      <c r="C127" s="204"/>
      <c r="D127" s="24">
        <f t="shared" si="19"/>
        <v>2</v>
      </c>
      <c r="E127" s="6"/>
      <c r="F127" s="6"/>
      <c r="G127" s="6"/>
      <c r="H127" s="6" t="str">
        <f>IF(B126="","",IF(SUM(E$4:G$163)=0,"",IF(I127="",IF(G127="",IF(F127="",IF(E127="",999,E127),MAX(E127:F127)),LARGE(E127:G127,2)),998)))</f>
        <v/>
      </c>
      <c r="I127" s="6"/>
      <c r="J127" s="21"/>
      <c r="K127" s="124"/>
      <c r="L127" s="92"/>
      <c r="M127" s="200"/>
      <c r="N127" s="204"/>
      <c r="O127" s="24">
        <f t="shared" si="20"/>
        <v>2</v>
      </c>
      <c r="P127" s="6"/>
      <c r="Q127" s="6"/>
      <c r="R127" s="6"/>
      <c r="S127" s="6" t="str">
        <f>IF(M126="","",IF(SUM(P$4:R$163)=0,"",IF(T127="",IF(R127="",IF(Q127="",IF(P127="",999,P127),MAX(P127:Q127)),LARGE(P127:R127,2)),998)))</f>
        <v/>
      </c>
      <c r="T127" s="6"/>
      <c r="U127" s="21"/>
      <c r="W127" s="92"/>
      <c r="X127" s="200"/>
      <c r="Y127" s="204"/>
      <c r="Z127" s="24">
        <f t="shared" si="21"/>
        <v>2</v>
      </c>
      <c r="AA127" s="6"/>
      <c r="AB127" s="6"/>
      <c r="AC127" s="6"/>
      <c r="AD127" s="6" t="str">
        <f>IF(X126="","",IF(SUM(AA$4:AC$163)=0,"",IF(AE127="",IF(AC127="",IF(AB127="",IF(AA127="",999,AA127),MAX(AA127:AB127)),LARGE(AA127:AC127,2)),998)))</f>
        <v/>
      </c>
      <c r="AE127" s="6"/>
      <c r="AF127" s="21"/>
      <c r="AH127" s="92"/>
      <c r="AI127" s="200"/>
      <c r="AJ127" s="204"/>
      <c r="AK127" s="24">
        <f t="shared" si="22"/>
        <v>2</v>
      </c>
      <c r="AL127" s="6"/>
      <c r="AM127" s="6"/>
      <c r="AN127" s="6"/>
      <c r="AO127" s="6" t="str">
        <f>IF(AI126="","",IF(SUM(AL$4:AN$163)=0,"",IF(AP127="",IF(AN127="",IF(AM127="",IF(AL127="",999,AL127),MAX(AL127:AM127)),LARGE(AL127:AN127,2)),998)))</f>
        <v/>
      </c>
      <c r="AP127" s="6"/>
      <c r="AQ127" s="21"/>
    </row>
    <row r="128" spans="1:43" ht="21" customHeight="1">
      <c r="A128" s="92" t="str">
        <f>IF(B128="","",INDEX(Výpočty!$AJ$4:$AJ$600,MATCH('stovky startovka'!B128:B129,Výpočty!$AK$4:$AK$600,0),1))</f>
        <v/>
      </c>
      <c r="B128" s="200"/>
      <c r="C128" s="190" t="str">
        <f>IF(B128="","",INDEX(Výpočty!$AL$4:$AL$600,MATCH('stovky startovka'!B128,Výpočty!$AK$4:$AK$600,0),1))</f>
        <v/>
      </c>
      <c r="D128" s="24">
        <f t="shared" si="19"/>
        <v>1</v>
      </c>
      <c r="E128" s="6"/>
      <c r="F128" s="6"/>
      <c r="G128" s="6"/>
      <c r="H128" s="6" t="str">
        <f>IF(B128="","",IF(SUM(E$4:G$163)=0,"",IF(I128="",IF(G128="",IF(F128="",IF(E128="",999,E128),MAX(E128:F128)),LARGE(E128:G128,2)),998)))</f>
        <v/>
      </c>
      <c r="I128" s="6"/>
      <c r="J128" s="21"/>
      <c r="K128" s="124"/>
      <c r="L128" s="92" t="str">
        <f>IF(M128="","",INDEX(Výpočty!$AJ$4:$AJ$600,MATCH('stovky startovka'!M128:M129,Výpočty!$AK$4:$AK$600,0),1))</f>
        <v/>
      </c>
      <c r="M128" s="200"/>
      <c r="N128" s="190" t="str">
        <f>IF(M128="","",INDEX(Výpočty!$AL$4:$AL$600,MATCH('stovky startovka'!M128,Výpočty!$AK$4:$AK$600,0),1))</f>
        <v/>
      </c>
      <c r="O128" s="24">
        <f t="shared" si="20"/>
        <v>1</v>
      </c>
      <c r="P128" s="6"/>
      <c r="Q128" s="6"/>
      <c r="R128" s="6"/>
      <c r="S128" s="6" t="str">
        <f>IF(M128="","",IF(SUM(P$4:R$163)=0,"",IF(T128="",IF(R128="",IF(Q128="",IF(P128="",999,P128),MAX(P128:Q128)),LARGE(P128:R128,2)),998)))</f>
        <v/>
      </c>
      <c r="T128" s="6"/>
      <c r="U128" s="21"/>
      <c r="W128" s="92" t="str">
        <f>IF(X128="","",INDEX(Výpočty!$AJ$4:$AJ$600,MATCH('stovky startovka'!X128:X129,Výpočty!$AK$4:$AK$600,0),1))</f>
        <v/>
      </c>
      <c r="X128" s="200"/>
      <c r="Y128" s="190" t="str">
        <f>IF(X128="","",INDEX(Výpočty!$AL$4:$AL$600,MATCH('stovky startovka'!X128,Výpočty!$AK$4:$AK$600,0),1))</f>
        <v/>
      </c>
      <c r="Z128" s="24">
        <f t="shared" si="21"/>
        <v>1</v>
      </c>
      <c r="AA128" s="6"/>
      <c r="AB128" s="6"/>
      <c r="AC128" s="6"/>
      <c r="AD128" s="6" t="str">
        <f>IF(X128="","",IF(SUM(AA$4:AC$163)=0,"",IF(AE128="",IF(AC128="",IF(AB128="",IF(AA128="",999,AA128),MAX(AA128:AB128)),LARGE(AA128:AC128,2)),998)))</f>
        <v/>
      </c>
      <c r="AE128" s="6"/>
      <c r="AF128" s="21"/>
      <c r="AH128" s="92" t="str">
        <f>IF(AI128="","",INDEX(Výpočty!$AJ$4:$AJ$600,MATCH('stovky startovka'!AI128:AI129,Výpočty!$AK$4:$AK$600,0),1))</f>
        <v/>
      </c>
      <c r="AI128" s="200"/>
      <c r="AJ128" s="190" t="str">
        <f>IF(AI128="","",INDEX(Výpočty!$AL$4:$AL$600,MATCH('stovky startovka'!AI128,Výpočty!$AK$4:$AK$600,0),1))</f>
        <v/>
      </c>
      <c r="AK128" s="24">
        <f t="shared" si="22"/>
        <v>1</v>
      </c>
      <c r="AL128" s="6"/>
      <c r="AM128" s="6"/>
      <c r="AN128" s="6"/>
      <c r="AO128" s="6" t="str">
        <f>IF(AI128="","",IF(SUM(AL$4:AN$163)=0,"",IF(AP128="",IF(AN128="",IF(AM128="",IF(AL128="",999,AL128),MAX(AL128:AM128)),LARGE(AL128:AN128,2)),998)))</f>
        <v/>
      </c>
      <c r="AP128" s="6"/>
      <c r="AQ128" s="21"/>
    </row>
    <row r="129" spans="1:43" ht="21" customHeight="1">
      <c r="A129" s="92"/>
      <c r="B129" s="200"/>
      <c r="C129" s="204"/>
      <c r="D129" s="24">
        <f t="shared" si="19"/>
        <v>2</v>
      </c>
      <c r="E129" s="6"/>
      <c r="F129" s="6"/>
      <c r="G129" s="6"/>
      <c r="H129" s="6" t="str">
        <f>IF(B128="","",IF(SUM(E$4:G$163)=0,"",IF(I129="",IF(G129="",IF(F129="",IF(E129="",999,E129),MAX(E129:F129)),LARGE(E129:G129,2)),998)))</f>
        <v/>
      </c>
      <c r="I129" s="6"/>
      <c r="J129" s="21"/>
      <c r="K129" s="124"/>
      <c r="L129" s="92"/>
      <c r="M129" s="200"/>
      <c r="N129" s="204"/>
      <c r="O129" s="24">
        <f t="shared" si="20"/>
        <v>2</v>
      </c>
      <c r="P129" s="6"/>
      <c r="Q129" s="6"/>
      <c r="R129" s="6"/>
      <c r="S129" s="6" t="str">
        <f>IF(M128="","",IF(SUM(P$4:R$163)=0,"",IF(T129="",IF(R129="",IF(Q129="",IF(P129="",999,P129),MAX(P129:Q129)),LARGE(P129:R129,2)),998)))</f>
        <v/>
      </c>
      <c r="T129" s="6"/>
      <c r="U129" s="21"/>
      <c r="W129" s="92"/>
      <c r="X129" s="200"/>
      <c r="Y129" s="204"/>
      <c r="Z129" s="24">
        <f t="shared" si="21"/>
        <v>2</v>
      </c>
      <c r="AA129" s="6"/>
      <c r="AB129" s="6"/>
      <c r="AC129" s="6"/>
      <c r="AD129" s="6" t="str">
        <f>IF(X128="","",IF(SUM(AA$4:AC$163)=0,"",IF(AE129="",IF(AC129="",IF(AB129="",IF(AA129="",999,AA129),MAX(AA129:AB129)),LARGE(AA129:AC129,2)),998)))</f>
        <v/>
      </c>
      <c r="AE129" s="6"/>
      <c r="AF129" s="21"/>
      <c r="AH129" s="92"/>
      <c r="AI129" s="200"/>
      <c r="AJ129" s="204"/>
      <c r="AK129" s="24">
        <f t="shared" si="22"/>
        <v>2</v>
      </c>
      <c r="AL129" s="6"/>
      <c r="AM129" s="6"/>
      <c r="AN129" s="6"/>
      <c r="AO129" s="6" t="str">
        <f>IF(AI128="","",IF(SUM(AL$4:AN$163)=0,"",IF(AP129="",IF(AN129="",IF(AM129="",IF(AL129="",999,AL129),MAX(AL129:AM129)),LARGE(AL129:AN129,2)),998)))</f>
        <v/>
      </c>
      <c r="AP129" s="6"/>
      <c r="AQ129" s="21"/>
    </row>
    <row r="130" spans="1:43" ht="21" customHeight="1">
      <c r="A130" s="92" t="str">
        <f>IF(B130="","",INDEX(Výpočty!$AJ$4:$AJ$600,MATCH('stovky startovka'!B130:B131,Výpočty!$AK$4:$AK$600,0),1))</f>
        <v/>
      </c>
      <c r="B130" s="200"/>
      <c r="C130" s="190" t="str">
        <f>IF(B130="","",INDEX(Výpočty!$AL$4:$AL$600,MATCH('stovky startovka'!B130,Výpočty!$AK$4:$AK$600,0),1))</f>
        <v/>
      </c>
      <c r="D130" s="24">
        <f t="shared" si="19"/>
        <v>1</v>
      </c>
      <c r="E130" s="6"/>
      <c r="F130" s="6"/>
      <c r="G130" s="6"/>
      <c r="H130" s="6" t="str">
        <f>IF(B130="","",IF(SUM(E$4:G$163)=0,"",IF(I130="",IF(G130="",IF(F130="",IF(E130="",999,E130),MAX(E130:F130)),LARGE(E130:G130,2)),998)))</f>
        <v/>
      </c>
      <c r="I130" s="6"/>
      <c r="J130" s="21"/>
      <c r="K130" s="124"/>
      <c r="L130" s="92" t="str">
        <f>IF(M130="","",INDEX(Výpočty!$AJ$4:$AJ$600,MATCH('stovky startovka'!M130:M131,Výpočty!$AK$4:$AK$600,0),1))</f>
        <v/>
      </c>
      <c r="M130" s="200"/>
      <c r="N130" s="190" t="str">
        <f>IF(M130="","",INDEX(Výpočty!$AL$4:$AL$600,MATCH('stovky startovka'!M130,Výpočty!$AK$4:$AK$600,0),1))</f>
        <v/>
      </c>
      <c r="O130" s="24">
        <f t="shared" si="20"/>
        <v>1</v>
      </c>
      <c r="P130" s="6"/>
      <c r="Q130" s="6"/>
      <c r="R130" s="6"/>
      <c r="S130" s="6" t="str">
        <f>IF(M130="","",IF(SUM(P$4:R$163)=0,"",IF(T130="",IF(R130="",IF(Q130="",IF(P130="",999,P130),MAX(P130:Q130)),LARGE(P130:R130,2)),998)))</f>
        <v/>
      </c>
      <c r="T130" s="6"/>
      <c r="U130" s="21"/>
      <c r="W130" s="92" t="str">
        <f>IF(X130="","",INDEX(Výpočty!$AJ$4:$AJ$600,MATCH('stovky startovka'!X130:X131,Výpočty!$AK$4:$AK$600,0),1))</f>
        <v/>
      </c>
      <c r="X130" s="200"/>
      <c r="Y130" s="190" t="str">
        <f>IF(X130="","",INDEX(Výpočty!$AL$4:$AL$600,MATCH('stovky startovka'!X130,Výpočty!$AK$4:$AK$600,0),1))</f>
        <v/>
      </c>
      <c r="Z130" s="24">
        <f t="shared" si="21"/>
        <v>1</v>
      </c>
      <c r="AA130" s="6"/>
      <c r="AB130" s="6"/>
      <c r="AC130" s="6"/>
      <c r="AD130" s="6" t="str">
        <f>IF(X130="","",IF(SUM(AA$4:AC$163)=0,"",IF(AE130="",IF(AC130="",IF(AB130="",IF(AA130="",999,AA130),MAX(AA130:AB130)),LARGE(AA130:AC130,2)),998)))</f>
        <v/>
      </c>
      <c r="AE130" s="6"/>
      <c r="AF130" s="21"/>
      <c r="AH130" s="92" t="str">
        <f>IF(AI130="","",INDEX(Výpočty!$AJ$4:$AJ$600,MATCH('stovky startovka'!AI130:AI131,Výpočty!$AK$4:$AK$600,0),1))</f>
        <v/>
      </c>
      <c r="AI130" s="200"/>
      <c r="AJ130" s="190" t="str">
        <f>IF(AI130="","",INDEX(Výpočty!$AL$4:$AL$600,MATCH('stovky startovka'!AI130,Výpočty!$AK$4:$AK$600,0),1))</f>
        <v/>
      </c>
      <c r="AK130" s="24">
        <f t="shared" si="22"/>
        <v>1</v>
      </c>
      <c r="AL130" s="6"/>
      <c r="AM130" s="6"/>
      <c r="AN130" s="6"/>
      <c r="AO130" s="6" t="str">
        <f>IF(AI130="","",IF(SUM(AL$4:AN$163)=0,"",IF(AP130="",IF(AN130="",IF(AM130="",IF(AL130="",999,AL130),MAX(AL130:AM130)),LARGE(AL130:AN130,2)),998)))</f>
        <v/>
      </c>
      <c r="AP130" s="6"/>
      <c r="AQ130" s="21"/>
    </row>
    <row r="131" spans="1:43" ht="21" customHeight="1">
      <c r="A131" s="92"/>
      <c r="B131" s="200"/>
      <c r="C131" s="204"/>
      <c r="D131" s="24">
        <f t="shared" si="19"/>
        <v>2</v>
      </c>
      <c r="E131" s="6"/>
      <c r="F131" s="6"/>
      <c r="G131" s="6"/>
      <c r="H131" s="6" t="str">
        <f>IF(B130="","",IF(SUM(E$4:G$163)=0,"",IF(I131="",IF(G131="",IF(F131="",IF(E131="",999,E131),MAX(E131:F131)),LARGE(E131:G131,2)),998)))</f>
        <v/>
      </c>
      <c r="I131" s="6"/>
      <c r="J131" s="21"/>
      <c r="K131" s="124"/>
      <c r="L131" s="92"/>
      <c r="M131" s="200"/>
      <c r="N131" s="204"/>
      <c r="O131" s="24">
        <f t="shared" si="20"/>
        <v>2</v>
      </c>
      <c r="P131" s="6"/>
      <c r="Q131" s="6"/>
      <c r="R131" s="6"/>
      <c r="S131" s="6" t="str">
        <f>IF(M130="","",IF(SUM(P$4:R$163)=0,"",IF(T131="",IF(R131="",IF(Q131="",IF(P131="",999,P131),MAX(P131:Q131)),LARGE(P131:R131,2)),998)))</f>
        <v/>
      </c>
      <c r="T131" s="6"/>
      <c r="U131" s="21"/>
      <c r="W131" s="92"/>
      <c r="X131" s="200"/>
      <c r="Y131" s="204"/>
      <c r="Z131" s="24">
        <f t="shared" si="21"/>
        <v>2</v>
      </c>
      <c r="AA131" s="6"/>
      <c r="AB131" s="6"/>
      <c r="AC131" s="6"/>
      <c r="AD131" s="6" t="str">
        <f>IF(X130="","",IF(SUM(AA$4:AC$163)=0,"",IF(AE131="",IF(AC131="",IF(AB131="",IF(AA131="",999,AA131),MAX(AA131:AB131)),LARGE(AA131:AC131,2)),998)))</f>
        <v/>
      </c>
      <c r="AE131" s="6"/>
      <c r="AF131" s="21"/>
      <c r="AH131" s="92"/>
      <c r="AI131" s="200"/>
      <c r="AJ131" s="204"/>
      <c r="AK131" s="24">
        <f t="shared" si="22"/>
        <v>2</v>
      </c>
      <c r="AL131" s="6"/>
      <c r="AM131" s="6"/>
      <c r="AN131" s="6"/>
      <c r="AO131" s="6" t="str">
        <f>IF(AI130="","",IF(SUM(AL$4:AN$163)=0,"",IF(AP131="",IF(AN131="",IF(AM131="",IF(AL131="",999,AL131),MAX(AL131:AM131)),LARGE(AL131:AN131,2)),998)))</f>
        <v/>
      </c>
      <c r="AP131" s="6"/>
      <c r="AQ131" s="21"/>
    </row>
    <row r="132" spans="1:43" ht="21" customHeight="1">
      <c r="A132" s="92" t="str">
        <f>IF(B132="","",INDEX(Výpočty!$AJ$4:$AJ$600,MATCH('stovky startovka'!B132:B133,Výpočty!$AK$4:$AK$600,0),1))</f>
        <v/>
      </c>
      <c r="B132" s="200"/>
      <c r="C132" s="190" t="str">
        <f>IF(B132="","",INDEX(Výpočty!$AL$4:$AL$600,MATCH('stovky startovka'!B132,Výpočty!$AK$4:$AK$600,0),1))</f>
        <v/>
      </c>
      <c r="D132" s="24">
        <f t="shared" si="19"/>
        <v>1</v>
      </c>
      <c r="E132" s="6"/>
      <c r="F132" s="6"/>
      <c r="G132" s="6"/>
      <c r="H132" s="11" t="str">
        <f>IF(B132="","",IF(SUM(E$4:G$163)=0,"",IF(I132="",IF(G132="",IF(F132="",IF(E132="",999,E132),MAX(E132:F132)),LARGE(E132:G132,2)),998)))</f>
        <v/>
      </c>
      <c r="I132" s="6"/>
      <c r="J132" s="21"/>
      <c r="K132" s="124"/>
      <c r="L132" s="92" t="str">
        <f>IF(M132="","",INDEX(Výpočty!$AJ$4:$AJ$600,MATCH('stovky startovka'!M132:M133,Výpočty!$AK$4:$AK$600,0),1))</f>
        <v/>
      </c>
      <c r="M132" s="200"/>
      <c r="N132" s="190" t="str">
        <f>IF(M132="","",INDEX(Výpočty!$AL$4:$AL$600,MATCH('stovky startovka'!M132,Výpočty!$AK$4:$AK$600,0),1))</f>
        <v/>
      </c>
      <c r="O132" s="24">
        <f t="shared" si="20"/>
        <v>1</v>
      </c>
      <c r="P132" s="6"/>
      <c r="Q132" s="6"/>
      <c r="R132" s="6"/>
      <c r="S132" s="11" t="str">
        <f>IF(M132="","",IF(SUM(P$4:R$163)=0,"",IF(T132="",IF(R132="",IF(Q132="",IF(P132="",999,P132),MAX(P132:Q132)),LARGE(P132:R132,2)),998)))</f>
        <v/>
      </c>
      <c r="T132" s="6"/>
      <c r="U132" s="21"/>
      <c r="W132" s="92" t="str">
        <f>IF(X132="","",INDEX(Výpočty!$AJ$4:$AJ$600,MATCH('stovky startovka'!X132:X133,Výpočty!$AK$4:$AK$600,0),1))</f>
        <v/>
      </c>
      <c r="X132" s="200"/>
      <c r="Y132" s="190" t="str">
        <f>IF(X132="","",INDEX(Výpočty!$AL$4:$AL$600,MATCH('stovky startovka'!X132,Výpočty!$AK$4:$AK$600,0),1))</f>
        <v/>
      </c>
      <c r="Z132" s="24">
        <f t="shared" si="21"/>
        <v>1</v>
      </c>
      <c r="AA132" s="6"/>
      <c r="AB132" s="6"/>
      <c r="AC132" s="6"/>
      <c r="AD132" s="11" t="str">
        <f>IF(X132="","",IF(SUM(AA$4:AC$163)=0,"",IF(AE132="",IF(AC132="",IF(AB132="",IF(AA132="",999,AA132),MAX(AA132:AB132)),LARGE(AA132:AC132,2)),998)))</f>
        <v/>
      </c>
      <c r="AE132" s="6"/>
      <c r="AF132" s="21"/>
      <c r="AH132" s="92" t="str">
        <f>IF(AI132="","",INDEX(Výpočty!$AJ$4:$AJ$600,MATCH('stovky startovka'!AI132:AI133,Výpočty!$AK$4:$AK$600,0),1))</f>
        <v/>
      </c>
      <c r="AI132" s="200"/>
      <c r="AJ132" s="190" t="str">
        <f>IF(AI132="","",INDEX(Výpočty!$AL$4:$AL$600,MATCH('stovky startovka'!AI132,Výpočty!$AK$4:$AK$600,0),1))</f>
        <v/>
      </c>
      <c r="AK132" s="24">
        <f t="shared" si="22"/>
        <v>1</v>
      </c>
      <c r="AL132" s="6"/>
      <c r="AM132" s="6"/>
      <c r="AN132" s="6"/>
      <c r="AO132" s="11" t="str">
        <f>IF(AI132="","",IF(SUM(AL$4:AN$163)=0,"",IF(AP132="",IF(AN132="",IF(AM132="",IF(AL132="",999,AL132),MAX(AL132:AM132)),LARGE(AL132:AN132,2)),998)))</f>
        <v/>
      </c>
      <c r="AP132" s="6"/>
      <c r="AQ132" s="21"/>
    </row>
    <row r="133" spans="1:43" ht="21" customHeight="1" thickBot="1">
      <c r="A133" s="114"/>
      <c r="B133" s="203"/>
      <c r="C133" s="191"/>
      <c r="D133" s="25">
        <f t="shared" si="19"/>
        <v>2</v>
      </c>
      <c r="E133" s="10"/>
      <c r="F133" s="10"/>
      <c r="G133" s="10"/>
      <c r="H133" s="6" t="str">
        <f>IF(B132="","",IF(SUM(E$4:G$163)=0,"",IF(I133="",IF(G133="",IF(F133="",IF(E133="",999,E133),MAX(E133:F133)),LARGE(E133:G133,2)),998)))</f>
        <v/>
      </c>
      <c r="I133" s="10"/>
      <c r="J133" s="22"/>
      <c r="K133" s="124"/>
      <c r="L133" s="114"/>
      <c r="M133" s="203"/>
      <c r="N133" s="191"/>
      <c r="O133" s="25">
        <f t="shared" si="20"/>
        <v>2</v>
      </c>
      <c r="P133" s="10"/>
      <c r="Q133" s="10"/>
      <c r="R133" s="10"/>
      <c r="S133" s="6" t="str">
        <f>IF(M132="","",IF(SUM(P$4:R$163)=0,"",IF(T133="",IF(R133="",IF(Q133="",IF(P133="",999,P133),MAX(P133:Q133)),LARGE(P133:R133,2)),998)))</f>
        <v/>
      </c>
      <c r="T133" s="10"/>
      <c r="U133" s="22"/>
      <c r="W133" s="114"/>
      <c r="X133" s="203"/>
      <c r="Y133" s="191"/>
      <c r="Z133" s="25">
        <f t="shared" si="21"/>
        <v>2</v>
      </c>
      <c r="AA133" s="10"/>
      <c r="AB133" s="10"/>
      <c r="AC133" s="10"/>
      <c r="AD133" s="6" t="str">
        <f>IF(X132="","",IF(SUM(AA$4:AC$163)=0,"",IF(AE133="",IF(AC133="",IF(AB133="",IF(AA133="",999,AA133),MAX(AA133:AB133)),LARGE(AA133:AC133,2)),998)))</f>
        <v/>
      </c>
      <c r="AE133" s="10"/>
      <c r="AF133" s="22"/>
      <c r="AH133" s="114"/>
      <c r="AI133" s="203"/>
      <c r="AJ133" s="191"/>
      <c r="AK133" s="25">
        <f t="shared" si="22"/>
        <v>2</v>
      </c>
      <c r="AL133" s="10"/>
      <c r="AM133" s="10"/>
      <c r="AN133" s="10"/>
      <c r="AO133" s="6" t="str">
        <f>IF(AI132="","",IF(SUM(AL$4:AN$163)=0,"",IF(AP133="",IF(AN133="",IF(AM133="",IF(AL133="",999,AL133),MAX(AL133:AM133)),LARGE(AL133:AN133,2)),998)))</f>
        <v/>
      </c>
      <c r="AP133" s="10"/>
      <c r="AQ133" s="22"/>
    </row>
    <row r="134" spans="1:43" ht="21" customHeight="1">
      <c r="A134" s="91" t="str">
        <f>IF(B134="","",INDEX(Výpočty!$AJ$4:$AJ$600,MATCH('stovky startovka'!B134:B135,Výpočty!$AK$4:$AK$600,0),1))</f>
        <v/>
      </c>
      <c r="B134" s="202"/>
      <c r="C134" s="205" t="str">
        <f>IF(B134="","",INDEX(Výpočty!$AL$4:$AL$600,MATCH('stovky startovka'!B134,Výpočty!$AK$4:$AK$600,0),1))</f>
        <v/>
      </c>
      <c r="D134" s="23">
        <f t="shared" si="19"/>
        <v>1</v>
      </c>
      <c r="E134" s="19"/>
      <c r="F134" s="19"/>
      <c r="G134" s="19"/>
      <c r="H134" s="19" t="str">
        <f>IF(B134="","",IF(SUM(E$4:G$163)=0,"",IF(I134="",IF(G134="",IF(F134="",IF(E134="",999,E134),MAX(E134:F134)),LARGE(E134:G134,2)),998)))</f>
        <v/>
      </c>
      <c r="I134" s="19"/>
      <c r="J134" s="20"/>
      <c r="K134" s="124"/>
      <c r="L134" s="91" t="str">
        <f>IF(M134="","",INDEX(Výpočty!$AJ$4:$AJ$600,MATCH('stovky startovka'!M134:M135,Výpočty!$AK$4:$AK$600,0),1))</f>
        <v/>
      </c>
      <c r="M134" s="202"/>
      <c r="N134" s="205" t="str">
        <f>IF(M134="","",INDEX(Výpočty!$AL$4:$AL$600,MATCH('stovky startovka'!M134,Výpočty!$AK$4:$AK$600,0),1))</f>
        <v/>
      </c>
      <c r="O134" s="23">
        <f t="shared" si="20"/>
        <v>1</v>
      </c>
      <c r="P134" s="19"/>
      <c r="Q134" s="19"/>
      <c r="R134" s="19"/>
      <c r="S134" s="19" t="str">
        <f>IF(M134="","",IF(SUM(P$4:R$163)=0,"",IF(T134="",IF(R134="",IF(Q134="",IF(P134="",999,P134),MAX(P134:Q134)),LARGE(P134:R134,2)),998)))</f>
        <v/>
      </c>
      <c r="T134" s="19"/>
      <c r="U134" s="20"/>
      <c r="W134" s="91" t="str">
        <f>IF(X134="","",INDEX(Výpočty!$AJ$4:$AJ$600,MATCH('stovky startovka'!X134:X135,Výpočty!$AK$4:$AK$600,0),1))</f>
        <v/>
      </c>
      <c r="X134" s="202"/>
      <c r="Y134" s="205" t="str">
        <f>IF(X134="","",INDEX(Výpočty!$AL$4:$AL$600,MATCH('stovky startovka'!X134,Výpočty!$AK$4:$AK$600,0),1))</f>
        <v/>
      </c>
      <c r="Z134" s="23">
        <f t="shared" si="21"/>
        <v>1</v>
      </c>
      <c r="AA134" s="19"/>
      <c r="AB134" s="19"/>
      <c r="AC134" s="19"/>
      <c r="AD134" s="19" t="str">
        <f>IF(X134="","",IF(SUM(AA$4:AC$163)=0,"",IF(AE134="",IF(AC134="",IF(AB134="",IF(AA134="",999,AA134),MAX(AA134:AB134)),LARGE(AA134:AC134,2)),998)))</f>
        <v/>
      </c>
      <c r="AE134" s="19"/>
      <c r="AF134" s="20"/>
      <c r="AH134" s="91" t="str">
        <f>IF(AI134="","",INDEX(Výpočty!$AJ$4:$AJ$600,MATCH('stovky startovka'!AI134:AI135,Výpočty!$AK$4:$AK$600,0),1))</f>
        <v/>
      </c>
      <c r="AI134" s="202"/>
      <c r="AJ134" s="205" t="str">
        <f>IF(AI134="","",INDEX(Výpočty!$AL$4:$AL$600,MATCH('stovky startovka'!AI134,Výpočty!$AK$4:$AK$600,0),1))</f>
        <v/>
      </c>
      <c r="AK134" s="23">
        <f t="shared" si="22"/>
        <v>1</v>
      </c>
      <c r="AL134" s="19"/>
      <c r="AM134" s="19"/>
      <c r="AN134" s="19"/>
      <c r="AO134" s="19" t="str">
        <f>IF(AI134="","",IF(SUM(AL$4:AN$163)=0,"",IF(AP134="",IF(AN134="",IF(AM134="",IF(AL134="",999,AL134),MAX(AL134:AM134)),LARGE(AL134:AN134,2)),998)))</f>
        <v/>
      </c>
      <c r="AP134" s="19"/>
      <c r="AQ134" s="20"/>
    </row>
    <row r="135" spans="1:43" ht="21" customHeight="1">
      <c r="A135" s="92"/>
      <c r="B135" s="200"/>
      <c r="C135" s="204"/>
      <c r="D135" s="24">
        <f t="shared" ref="D135:D163" si="23">D133</f>
        <v>2</v>
      </c>
      <c r="E135" s="6"/>
      <c r="F135" s="6"/>
      <c r="G135" s="6"/>
      <c r="H135" s="29" t="str">
        <f>IF(B134="","",IF(SUM(E$4:G$163)=0,"",IF(I135="",IF(G135="",IF(F135="",IF(E135="",999,E135),MAX(E135:F135)),LARGE(E135:G135,2)),998)))</f>
        <v/>
      </c>
      <c r="I135" s="6"/>
      <c r="J135" s="21"/>
      <c r="K135" s="124"/>
      <c r="L135" s="92"/>
      <c r="M135" s="200"/>
      <c r="N135" s="204"/>
      <c r="O135" s="24">
        <f t="shared" ref="O135:O163" si="24">O133</f>
        <v>2</v>
      </c>
      <c r="P135" s="6"/>
      <c r="Q135" s="6"/>
      <c r="R135" s="6"/>
      <c r="S135" s="29" t="str">
        <f>IF(M134="","",IF(SUM(P$4:R$163)=0,"",IF(T135="",IF(R135="",IF(Q135="",IF(P135="",999,P135),MAX(P135:Q135)),LARGE(P135:R135,2)),998)))</f>
        <v/>
      </c>
      <c r="T135" s="6"/>
      <c r="U135" s="21"/>
      <c r="W135" s="92"/>
      <c r="X135" s="200"/>
      <c r="Y135" s="204"/>
      <c r="Z135" s="24">
        <f t="shared" ref="Z135:Z163" si="25">Z133</f>
        <v>2</v>
      </c>
      <c r="AA135" s="6"/>
      <c r="AB135" s="6"/>
      <c r="AC135" s="6"/>
      <c r="AD135" s="29" t="str">
        <f>IF(X134="","",IF(SUM(AA$4:AC$163)=0,"",IF(AE135="",IF(AC135="",IF(AB135="",IF(AA135="",999,AA135),MAX(AA135:AB135)),LARGE(AA135:AC135,2)),998)))</f>
        <v/>
      </c>
      <c r="AE135" s="6"/>
      <c r="AF135" s="21"/>
      <c r="AH135" s="92"/>
      <c r="AI135" s="200"/>
      <c r="AJ135" s="204"/>
      <c r="AK135" s="24">
        <f t="shared" ref="AK135:AK163" si="26">AK133</f>
        <v>2</v>
      </c>
      <c r="AL135" s="6"/>
      <c r="AM135" s="6"/>
      <c r="AN135" s="6"/>
      <c r="AO135" s="29" t="str">
        <f>IF(AI134="","",IF(SUM(AL$4:AN$163)=0,"",IF(AP135="",IF(AN135="",IF(AM135="",IF(AL135="",999,AL135),MAX(AL135:AM135)),LARGE(AL135:AN135,2)),998)))</f>
        <v/>
      </c>
      <c r="AP135" s="6"/>
      <c r="AQ135" s="21"/>
    </row>
    <row r="136" spans="1:43" ht="21" customHeight="1">
      <c r="A136" s="92" t="str">
        <f>IF(B136="","",INDEX(Výpočty!$AJ$4:$AJ$600,MATCH('stovky startovka'!B136:B137,Výpočty!$AK$4:$AK$600,0),1))</f>
        <v/>
      </c>
      <c r="B136" s="200"/>
      <c r="C136" s="190" t="str">
        <f>IF(B136="","",INDEX(Výpočty!$AL$4:$AL$600,MATCH('stovky startovka'!B136,Výpočty!$AK$4:$AK$600,0),1))</f>
        <v/>
      </c>
      <c r="D136" s="24">
        <f t="shared" si="23"/>
        <v>1</v>
      </c>
      <c r="E136" s="6"/>
      <c r="F136" s="6"/>
      <c r="G136" s="6"/>
      <c r="H136" s="6" t="str">
        <f>IF(B136="","",IF(SUM(E$4:G$163)=0,"",IF(I136="",IF(G136="",IF(F136="",IF(E136="",999,E136),MAX(E136:F136)),LARGE(E136:G136,2)),998)))</f>
        <v/>
      </c>
      <c r="I136" s="6"/>
      <c r="J136" s="21"/>
      <c r="K136" s="124"/>
      <c r="L136" s="92" t="str">
        <f>IF(M136="","",INDEX(Výpočty!$AJ$4:$AJ$600,MATCH('stovky startovka'!M136:M137,Výpočty!$AK$4:$AK$600,0),1))</f>
        <v/>
      </c>
      <c r="M136" s="200"/>
      <c r="N136" s="190" t="str">
        <f>IF(M136="","",INDEX(Výpočty!$AL$4:$AL$600,MATCH('stovky startovka'!M136,Výpočty!$AK$4:$AK$600,0),1))</f>
        <v/>
      </c>
      <c r="O136" s="24">
        <f t="shared" si="24"/>
        <v>1</v>
      </c>
      <c r="P136" s="6"/>
      <c r="Q136" s="6"/>
      <c r="R136" s="6"/>
      <c r="S136" s="6" t="str">
        <f>IF(M136="","",IF(SUM(P$4:R$163)=0,"",IF(T136="",IF(R136="",IF(Q136="",IF(P136="",999,P136),MAX(P136:Q136)),LARGE(P136:R136,2)),998)))</f>
        <v/>
      </c>
      <c r="T136" s="6"/>
      <c r="U136" s="21"/>
      <c r="W136" s="92" t="str">
        <f>IF(X136="","",INDEX(Výpočty!$AJ$4:$AJ$600,MATCH('stovky startovka'!X136:X137,Výpočty!$AK$4:$AK$600,0),1))</f>
        <v/>
      </c>
      <c r="X136" s="200"/>
      <c r="Y136" s="190" t="str">
        <f>IF(X136="","",INDEX(Výpočty!$AL$4:$AL$600,MATCH('stovky startovka'!X136,Výpočty!$AK$4:$AK$600,0),1))</f>
        <v/>
      </c>
      <c r="Z136" s="24">
        <f t="shared" si="25"/>
        <v>1</v>
      </c>
      <c r="AA136" s="6"/>
      <c r="AB136" s="6"/>
      <c r="AC136" s="6"/>
      <c r="AD136" s="6" t="str">
        <f>IF(X136="","",IF(SUM(AA$4:AC$163)=0,"",IF(AE136="",IF(AC136="",IF(AB136="",IF(AA136="",999,AA136),MAX(AA136:AB136)),LARGE(AA136:AC136,2)),998)))</f>
        <v/>
      </c>
      <c r="AE136" s="6"/>
      <c r="AF136" s="21"/>
      <c r="AH136" s="92" t="str">
        <f>IF(AI136="","",INDEX(Výpočty!$AJ$4:$AJ$600,MATCH('stovky startovka'!AI136:AI137,Výpočty!$AK$4:$AK$600,0),1))</f>
        <v/>
      </c>
      <c r="AI136" s="200"/>
      <c r="AJ136" s="190" t="str">
        <f>IF(AI136="","",INDEX(Výpočty!$AL$4:$AL$600,MATCH('stovky startovka'!AI136,Výpočty!$AK$4:$AK$600,0),1))</f>
        <v/>
      </c>
      <c r="AK136" s="24">
        <f t="shared" si="26"/>
        <v>1</v>
      </c>
      <c r="AL136" s="6"/>
      <c r="AM136" s="6"/>
      <c r="AN136" s="6"/>
      <c r="AO136" s="6" t="str">
        <f>IF(AI136="","",IF(SUM(AL$4:AN$163)=0,"",IF(AP136="",IF(AN136="",IF(AM136="",IF(AL136="",999,AL136),MAX(AL136:AM136)),LARGE(AL136:AN136,2)),998)))</f>
        <v/>
      </c>
      <c r="AP136" s="6"/>
      <c r="AQ136" s="21"/>
    </row>
    <row r="137" spans="1:43" ht="21" customHeight="1">
      <c r="A137" s="92"/>
      <c r="B137" s="200"/>
      <c r="C137" s="204"/>
      <c r="D137" s="24">
        <f t="shared" si="23"/>
        <v>2</v>
      </c>
      <c r="E137" s="6"/>
      <c r="F137" s="6"/>
      <c r="G137" s="6"/>
      <c r="H137" s="6" t="str">
        <f>IF(B136="","",IF(SUM(E$4:G$163)=0,"",IF(I137="",IF(G137="",IF(F137="",IF(E137="",999,E137),MAX(E137:F137)),LARGE(E137:G137,2)),998)))</f>
        <v/>
      </c>
      <c r="I137" s="6"/>
      <c r="J137" s="21"/>
      <c r="K137" s="124"/>
      <c r="L137" s="92"/>
      <c r="M137" s="200"/>
      <c r="N137" s="204"/>
      <c r="O137" s="24">
        <f t="shared" si="24"/>
        <v>2</v>
      </c>
      <c r="P137" s="6"/>
      <c r="Q137" s="6"/>
      <c r="R137" s="6"/>
      <c r="S137" s="6" t="str">
        <f>IF(M136="","",IF(SUM(P$4:R$163)=0,"",IF(T137="",IF(R137="",IF(Q137="",IF(P137="",999,P137),MAX(P137:Q137)),LARGE(P137:R137,2)),998)))</f>
        <v/>
      </c>
      <c r="T137" s="6"/>
      <c r="U137" s="21"/>
      <c r="W137" s="92"/>
      <c r="X137" s="200"/>
      <c r="Y137" s="204"/>
      <c r="Z137" s="24">
        <f t="shared" si="25"/>
        <v>2</v>
      </c>
      <c r="AA137" s="6"/>
      <c r="AB137" s="6"/>
      <c r="AC137" s="6"/>
      <c r="AD137" s="6" t="str">
        <f>IF(X136="","",IF(SUM(AA$4:AC$163)=0,"",IF(AE137="",IF(AC137="",IF(AB137="",IF(AA137="",999,AA137),MAX(AA137:AB137)),LARGE(AA137:AC137,2)),998)))</f>
        <v/>
      </c>
      <c r="AE137" s="6"/>
      <c r="AF137" s="21"/>
      <c r="AH137" s="92"/>
      <c r="AI137" s="200"/>
      <c r="AJ137" s="204"/>
      <c r="AK137" s="24">
        <f t="shared" si="26"/>
        <v>2</v>
      </c>
      <c r="AL137" s="6"/>
      <c r="AM137" s="6"/>
      <c r="AN137" s="6"/>
      <c r="AO137" s="6" t="str">
        <f>IF(AI136="","",IF(SUM(AL$4:AN$163)=0,"",IF(AP137="",IF(AN137="",IF(AM137="",IF(AL137="",999,AL137),MAX(AL137:AM137)),LARGE(AL137:AN137,2)),998)))</f>
        <v/>
      </c>
      <c r="AP137" s="6"/>
      <c r="AQ137" s="21"/>
    </row>
    <row r="138" spans="1:43" ht="21" customHeight="1">
      <c r="A138" s="92" t="str">
        <f>IF(B138="","",INDEX(Výpočty!$AJ$4:$AJ$600,MATCH('stovky startovka'!B138:B139,Výpočty!$AK$4:$AK$600,0),1))</f>
        <v/>
      </c>
      <c r="B138" s="200"/>
      <c r="C138" s="190" t="str">
        <f>IF(B138="","",INDEX(Výpočty!$AL$4:$AL$600,MATCH('stovky startovka'!B138,Výpočty!$AK$4:$AK$600,0),1))</f>
        <v/>
      </c>
      <c r="D138" s="24">
        <f t="shared" si="23"/>
        <v>1</v>
      </c>
      <c r="E138" s="6"/>
      <c r="F138" s="6"/>
      <c r="G138" s="6"/>
      <c r="H138" s="6" t="str">
        <f>IF(B138="","",IF(SUM(E$4:G$163)=0,"",IF(I138="",IF(G138="",IF(F138="",IF(E138="",999,E138),MAX(E138:F138)),LARGE(E138:G138,2)),998)))</f>
        <v/>
      </c>
      <c r="I138" s="6"/>
      <c r="J138" s="21"/>
      <c r="K138" s="124"/>
      <c r="L138" s="92" t="str">
        <f>IF(M138="","",INDEX(Výpočty!$AJ$4:$AJ$600,MATCH('stovky startovka'!M138:M139,Výpočty!$AK$4:$AK$600,0),1))</f>
        <v/>
      </c>
      <c r="M138" s="200"/>
      <c r="N138" s="190" t="str">
        <f>IF(M138="","",INDEX(Výpočty!$AL$4:$AL$600,MATCH('stovky startovka'!M138,Výpočty!$AK$4:$AK$600,0),1))</f>
        <v/>
      </c>
      <c r="O138" s="24">
        <f t="shared" si="24"/>
        <v>1</v>
      </c>
      <c r="P138" s="6"/>
      <c r="Q138" s="6"/>
      <c r="R138" s="6"/>
      <c r="S138" s="6" t="str">
        <f>IF(M138="","",IF(SUM(P$4:R$163)=0,"",IF(T138="",IF(R138="",IF(Q138="",IF(P138="",999,P138),MAX(P138:Q138)),LARGE(P138:R138,2)),998)))</f>
        <v/>
      </c>
      <c r="T138" s="6"/>
      <c r="U138" s="21"/>
      <c r="W138" s="92" t="str">
        <f>IF(X138="","",INDEX(Výpočty!$AJ$4:$AJ$600,MATCH('stovky startovka'!X138:X139,Výpočty!$AK$4:$AK$600,0),1))</f>
        <v/>
      </c>
      <c r="X138" s="200"/>
      <c r="Y138" s="190" t="str">
        <f>IF(X138="","",INDEX(Výpočty!$AL$4:$AL$600,MATCH('stovky startovka'!X138,Výpočty!$AK$4:$AK$600,0),1))</f>
        <v/>
      </c>
      <c r="Z138" s="24">
        <f t="shared" si="25"/>
        <v>1</v>
      </c>
      <c r="AA138" s="6"/>
      <c r="AB138" s="6"/>
      <c r="AC138" s="6"/>
      <c r="AD138" s="6" t="str">
        <f>IF(X138="","",IF(SUM(AA$4:AC$163)=0,"",IF(AE138="",IF(AC138="",IF(AB138="",IF(AA138="",999,AA138),MAX(AA138:AB138)),LARGE(AA138:AC138,2)),998)))</f>
        <v/>
      </c>
      <c r="AE138" s="6"/>
      <c r="AF138" s="21"/>
      <c r="AH138" s="92" t="str">
        <f>IF(AI138="","",INDEX(Výpočty!$AJ$4:$AJ$600,MATCH('stovky startovka'!AI138:AI139,Výpočty!$AK$4:$AK$600,0),1))</f>
        <v/>
      </c>
      <c r="AI138" s="200"/>
      <c r="AJ138" s="190" t="str">
        <f>IF(AI138="","",INDEX(Výpočty!$AL$4:$AL$600,MATCH('stovky startovka'!AI138,Výpočty!$AK$4:$AK$600,0),1))</f>
        <v/>
      </c>
      <c r="AK138" s="24">
        <f t="shared" si="26"/>
        <v>1</v>
      </c>
      <c r="AL138" s="6"/>
      <c r="AM138" s="6"/>
      <c r="AN138" s="6"/>
      <c r="AO138" s="6" t="str">
        <f>IF(AI138="","",IF(SUM(AL$4:AN$163)=0,"",IF(AP138="",IF(AN138="",IF(AM138="",IF(AL138="",999,AL138),MAX(AL138:AM138)),LARGE(AL138:AN138,2)),998)))</f>
        <v/>
      </c>
      <c r="AP138" s="6"/>
      <c r="AQ138" s="21"/>
    </row>
    <row r="139" spans="1:43" ht="21" customHeight="1">
      <c r="A139" s="92"/>
      <c r="B139" s="200"/>
      <c r="C139" s="204"/>
      <c r="D139" s="24">
        <f t="shared" si="23"/>
        <v>2</v>
      </c>
      <c r="E139" s="6"/>
      <c r="F139" s="6"/>
      <c r="G139" s="6"/>
      <c r="H139" s="6" t="str">
        <f>IF(B138="","",IF(SUM(E$4:G$163)=0,"",IF(I139="",IF(G139="",IF(F139="",IF(E139="",999,E139),MAX(E139:F139)),LARGE(E139:G139,2)),998)))</f>
        <v/>
      </c>
      <c r="I139" s="6"/>
      <c r="J139" s="21"/>
      <c r="K139" s="124"/>
      <c r="L139" s="92"/>
      <c r="M139" s="200"/>
      <c r="N139" s="204"/>
      <c r="O139" s="24">
        <f t="shared" si="24"/>
        <v>2</v>
      </c>
      <c r="P139" s="6"/>
      <c r="Q139" s="6"/>
      <c r="R139" s="6"/>
      <c r="S139" s="6" t="str">
        <f>IF(M138="","",IF(SUM(P$4:R$163)=0,"",IF(T139="",IF(R139="",IF(Q139="",IF(P139="",999,P139),MAX(P139:Q139)),LARGE(P139:R139,2)),998)))</f>
        <v/>
      </c>
      <c r="T139" s="6"/>
      <c r="U139" s="21"/>
      <c r="W139" s="92"/>
      <c r="X139" s="200"/>
      <c r="Y139" s="204"/>
      <c r="Z139" s="24">
        <f t="shared" si="25"/>
        <v>2</v>
      </c>
      <c r="AA139" s="6"/>
      <c r="AB139" s="6"/>
      <c r="AC139" s="6"/>
      <c r="AD139" s="6" t="str">
        <f>IF(X138="","",IF(SUM(AA$4:AC$163)=0,"",IF(AE139="",IF(AC139="",IF(AB139="",IF(AA139="",999,AA139),MAX(AA139:AB139)),LARGE(AA139:AC139,2)),998)))</f>
        <v/>
      </c>
      <c r="AE139" s="6"/>
      <c r="AF139" s="21"/>
      <c r="AH139" s="92"/>
      <c r="AI139" s="200"/>
      <c r="AJ139" s="204"/>
      <c r="AK139" s="24">
        <f t="shared" si="26"/>
        <v>2</v>
      </c>
      <c r="AL139" s="6"/>
      <c r="AM139" s="6"/>
      <c r="AN139" s="6"/>
      <c r="AO139" s="6" t="str">
        <f>IF(AI138="","",IF(SUM(AL$4:AN$163)=0,"",IF(AP139="",IF(AN139="",IF(AM139="",IF(AL139="",999,AL139),MAX(AL139:AM139)),LARGE(AL139:AN139,2)),998)))</f>
        <v/>
      </c>
      <c r="AP139" s="6"/>
      <c r="AQ139" s="21"/>
    </row>
    <row r="140" spans="1:43" ht="21" customHeight="1">
      <c r="A140" s="92" t="str">
        <f>IF(B140="","",INDEX(Výpočty!$AJ$4:$AJ$600,MATCH('stovky startovka'!B140:B141,Výpočty!$AK$4:$AK$600,0),1))</f>
        <v/>
      </c>
      <c r="B140" s="200"/>
      <c r="C140" s="190" t="str">
        <f>IF(B140="","",INDEX(Výpočty!$AL$4:$AL$600,MATCH('stovky startovka'!B140,Výpočty!$AK$4:$AK$600,0),1))</f>
        <v/>
      </c>
      <c r="D140" s="24">
        <f t="shared" si="23"/>
        <v>1</v>
      </c>
      <c r="E140" s="6"/>
      <c r="F140" s="6"/>
      <c r="G140" s="6"/>
      <c r="H140" s="6" t="str">
        <f>IF(B140="","",IF(SUM(E$4:G$163)=0,"",IF(I140="",IF(G140="",IF(F140="",IF(E140="",999,E140),MAX(E140:F140)),LARGE(E140:G140,2)),998)))</f>
        <v/>
      </c>
      <c r="I140" s="6"/>
      <c r="J140" s="21"/>
      <c r="K140" s="124"/>
      <c r="L140" s="92" t="str">
        <f>IF(M140="","",INDEX(Výpočty!$AJ$4:$AJ$600,MATCH('stovky startovka'!M140:M141,Výpočty!$AK$4:$AK$600,0),1))</f>
        <v/>
      </c>
      <c r="M140" s="200"/>
      <c r="N140" s="190" t="str">
        <f>IF(M140="","",INDEX(Výpočty!$AL$4:$AL$600,MATCH('stovky startovka'!M140,Výpočty!$AK$4:$AK$600,0),1))</f>
        <v/>
      </c>
      <c r="O140" s="24">
        <f t="shared" si="24"/>
        <v>1</v>
      </c>
      <c r="P140" s="6"/>
      <c r="Q140" s="6"/>
      <c r="R140" s="6"/>
      <c r="S140" s="6" t="str">
        <f>IF(M140="","",IF(SUM(P$4:R$163)=0,"",IF(T140="",IF(R140="",IF(Q140="",IF(P140="",999,P140),MAX(P140:Q140)),LARGE(P140:R140,2)),998)))</f>
        <v/>
      </c>
      <c r="T140" s="6"/>
      <c r="U140" s="21"/>
      <c r="W140" s="92" t="str">
        <f>IF(X140="","",INDEX(Výpočty!$AJ$4:$AJ$600,MATCH('stovky startovka'!X140:X141,Výpočty!$AK$4:$AK$600,0),1))</f>
        <v/>
      </c>
      <c r="X140" s="200"/>
      <c r="Y140" s="190" t="str">
        <f>IF(X140="","",INDEX(Výpočty!$AL$4:$AL$600,MATCH('stovky startovka'!X140,Výpočty!$AK$4:$AK$600,0),1))</f>
        <v/>
      </c>
      <c r="Z140" s="24">
        <f t="shared" si="25"/>
        <v>1</v>
      </c>
      <c r="AA140" s="6"/>
      <c r="AB140" s="6"/>
      <c r="AC140" s="6"/>
      <c r="AD140" s="6" t="str">
        <f>IF(X140="","",IF(SUM(AA$4:AC$163)=0,"",IF(AE140="",IF(AC140="",IF(AB140="",IF(AA140="",999,AA140),MAX(AA140:AB140)),LARGE(AA140:AC140,2)),998)))</f>
        <v/>
      </c>
      <c r="AE140" s="6"/>
      <c r="AF140" s="21"/>
      <c r="AH140" s="92" t="str">
        <f>IF(AI140="","",INDEX(Výpočty!$AJ$4:$AJ$600,MATCH('stovky startovka'!AI140:AI141,Výpočty!$AK$4:$AK$600,0),1))</f>
        <v/>
      </c>
      <c r="AI140" s="200"/>
      <c r="AJ140" s="190" t="str">
        <f>IF(AI140="","",INDEX(Výpočty!$AL$4:$AL$600,MATCH('stovky startovka'!AI140,Výpočty!$AK$4:$AK$600,0),1))</f>
        <v/>
      </c>
      <c r="AK140" s="24">
        <f t="shared" si="26"/>
        <v>1</v>
      </c>
      <c r="AL140" s="6"/>
      <c r="AM140" s="6"/>
      <c r="AN140" s="6"/>
      <c r="AO140" s="6" t="str">
        <f>IF(AI140="","",IF(SUM(AL$4:AN$163)=0,"",IF(AP140="",IF(AN140="",IF(AM140="",IF(AL140="",999,AL140),MAX(AL140:AM140)),LARGE(AL140:AN140,2)),998)))</f>
        <v/>
      </c>
      <c r="AP140" s="6"/>
      <c r="AQ140" s="21"/>
    </row>
    <row r="141" spans="1:43" ht="21" customHeight="1">
      <c r="A141" s="92"/>
      <c r="B141" s="200"/>
      <c r="C141" s="204"/>
      <c r="D141" s="24">
        <f t="shared" si="23"/>
        <v>2</v>
      </c>
      <c r="E141" s="6"/>
      <c r="F141" s="6"/>
      <c r="G141" s="6"/>
      <c r="H141" s="6" t="str">
        <f>IF(B140="","",IF(SUM(E$4:G$163)=0,"",IF(I141="",IF(G141="",IF(F141="",IF(E141="",999,E141),MAX(E141:F141)),LARGE(E141:G141,2)),998)))</f>
        <v/>
      </c>
      <c r="I141" s="6"/>
      <c r="J141" s="21"/>
      <c r="K141" s="124"/>
      <c r="L141" s="92"/>
      <c r="M141" s="200"/>
      <c r="N141" s="204"/>
      <c r="O141" s="24">
        <f t="shared" si="24"/>
        <v>2</v>
      </c>
      <c r="P141" s="6"/>
      <c r="Q141" s="6"/>
      <c r="R141" s="6"/>
      <c r="S141" s="6" t="str">
        <f>IF(M140="","",IF(SUM(P$4:R$163)=0,"",IF(T141="",IF(R141="",IF(Q141="",IF(P141="",999,P141),MAX(P141:Q141)),LARGE(P141:R141,2)),998)))</f>
        <v/>
      </c>
      <c r="T141" s="6"/>
      <c r="U141" s="21"/>
      <c r="W141" s="92"/>
      <c r="X141" s="200"/>
      <c r="Y141" s="204"/>
      <c r="Z141" s="24">
        <f t="shared" si="25"/>
        <v>2</v>
      </c>
      <c r="AA141" s="6"/>
      <c r="AB141" s="6"/>
      <c r="AC141" s="6"/>
      <c r="AD141" s="6" t="str">
        <f>IF(X140="","",IF(SUM(AA$4:AC$163)=0,"",IF(AE141="",IF(AC141="",IF(AB141="",IF(AA141="",999,AA141),MAX(AA141:AB141)),LARGE(AA141:AC141,2)),998)))</f>
        <v/>
      </c>
      <c r="AE141" s="6"/>
      <c r="AF141" s="21"/>
      <c r="AH141" s="92"/>
      <c r="AI141" s="200"/>
      <c r="AJ141" s="204"/>
      <c r="AK141" s="24">
        <f t="shared" si="26"/>
        <v>2</v>
      </c>
      <c r="AL141" s="6"/>
      <c r="AM141" s="6"/>
      <c r="AN141" s="6"/>
      <c r="AO141" s="6" t="str">
        <f>IF(AI140="","",IF(SUM(AL$4:AN$163)=0,"",IF(AP141="",IF(AN141="",IF(AM141="",IF(AL141="",999,AL141),MAX(AL141:AM141)),LARGE(AL141:AN141,2)),998)))</f>
        <v/>
      </c>
      <c r="AP141" s="6"/>
      <c r="AQ141" s="21"/>
    </row>
    <row r="142" spans="1:43" ht="21" customHeight="1">
      <c r="A142" s="92" t="str">
        <f>IF(B142="","",INDEX(Výpočty!$AJ$4:$AJ$600,MATCH('stovky startovka'!B142:B143,Výpočty!$AK$4:$AK$600,0),1))</f>
        <v/>
      </c>
      <c r="B142" s="200"/>
      <c r="C142" s="190" t="str">
        <f>IF(B142="","",INDEX(Výpočty!$AL$4:$AL$600,MATCH('stovky startovka'!B142,Výpočty!$AK$4:$AK$600,0),1))</f>
        <v/>
      </c>
      <c r="D142" s="24">
        <f t="shared" si="23"/>
        <v>1</v>
      </c>
      <c r="E142" s="6"/>
      <c r="F142" s="6"/>
      <c r="G142" s="6"/>
      <c r="H142" s="11" t="str">
        <f>IF(B142="","",IF(SUM(E$4:G$163)=0,"",IF(I142="",IF(G142="",IF(F142="",IF(E142="",999,E142),MAX(E142:F142)),LARGE(E142:G142,2)),998)))</f>
        <v/>
      </c>
      <c r="I142" s="6"/>
      <c r="J142" s="21"/>
      <c r="K142" s="124"/>
      <c r="L142" s="92" t="str">
        <f>IF(M142="","",INDEX(Výpočty!$AJ$4:$AJ$600,MATCH('stovky startovka'!M142:M143,Výpočty!$AK$4:$AK$600,0),1))</f>
        <v/>
      </c>
      <c r="M142" s="200"/>
      <c r="N142" s="190" t="str">
        <f>IF(M142="","",INDEX(Výpočty!$AL$4:$AL$600,MATCH('stovky startovka'!M142,Výpočty!$AK$4:$AK$600,0),1))</f>
        <v/>
      </c>
      <c r="O142" s="24">
        <f t="shared" si="24"/>
        <v>1</v>
      </c>
      <c r="P142" s="6"/>
      <c r="Q142" s="6"/>
      <c r="R142" s="6"/>
      <c r="S142" s="11" t="str">
        <f>IF(M142="","",IF(SUM(P$4:R$163)=0,"",IF(T142="",IF(R142="",IF(Q142="",IF(P142="",999,P142),MAX(P142:Q142)),LARGE(P142:R142,2)),998)))</f>
        <v/>
      </c>
      <c r="T142" s="6"/>
      <c r="U142" s="21"/>
      <c r="W142" s="92" t="str">
        <f>IF(X142="","",INDEX(Výpočty!$AJ$4:$AJ$600,MATCH('stovky startovka'!X142:X143,Výpočty!$AK$4:$AK$600,0),1))</f>
        <v/>
      </c>
      <c r="X142" s="200"/>
      <c r="Y142" s="190" t="str">
        <f>IF(X142="","",INDEX(Výpočty!$AL$4:$AL$600,MATCH('stovky startovka'!X142,Výpočty!$AK$4:$AK$600,0),1))</f>
        <v/>
      </c>
      <c r="Z142" s="24">
        <f t="shared" si="25"/>
        <v>1</v>
      </c>
      <c r="AA142" s="6"/>
      <c r="AB142" s="6"/>
      <c r="AC142" s="6"/>
      <c r="AD142" s="11" t="str">
        <f>IF(X142="","",IF(SUM(AA$4:AC$163)=0,"",IF(AE142="",IF(AC142="",IF(AB142="",IF(AA142="",999,AA142),MAX(AA142:AB142)),LARGE(AA142:AC142,2)),998)))</f>
        <v/>
      </c>
      <c r="AE142" s="6"/>
      <c r="AF142" s="21"/>
      <c r="AH142" s="92" t="str">
        <f>IF(AI142="","",INDEX(Výpočty!$AJ$4:$AJ$600,MATCH('stovky startovka'!AI142:AI143,Výpočty!$AK$4:$AK$600,0),1))</f>
        <v/>
      </c>
      <c r="AI142" s="200"/>
      <c r="AJ142" s="190" t="str">
        <f>IF(AI142="","",INDEX(Výpočty!$AL$4:$AL$600,MATCH('stovky startovka'!AI142,Výpočty!$AK$4:$AK$600,0),1))</f>
        <v/>
      </c>
      <c r="AK142" s="24">
        <f t="shared" si="26"/>
        <v>1</v>
      </c>
      <c r="AL142" s="6"/>
      <c r="AM142" s="6"/>
      <c r="AN142" s="6"/>
      <c r="AO142" s="11" t="str">
        <f>IF(AI142="","",IF(SUM(AL$4:AN$163)=0,"",IF(AP142="",IF(AN142="",IF(AM142="",IF(AL142="",999,AL142),MAX(AL142:AM142)),LARGE(AL142:AN142,2)),998)))</f>
        <v/>
      </c>
      <c r="AP142" s="6"/>
      <c r="AQ142" s="21"/>
    </row>
    <row r="143" spans="1:43" ht="21" customHeight="1" thickBot="1">
      <c r="A143" s="114"/>
      <c r="B143" s="203"/>
      <c r="C143" s="191"/>
      <c r="D143" s="25">
        <f t="shared" si="23"/>
        <v>2</v>
      </c>
      <c r="E143" s="10"/>
      <c r="F143" s="10"/>
      <c r="G143" s="10"/>
      <c r="H143" s="6" t="str">
        <f>IF(B142="","",IF(SUM(E$4:G$163)=0,"",IF(I143="",IF(G143="",IF(F143="",IF(E143="",999,E143),MAX(E143:F143)),LARGE(E143:G143,2)),998)))</f>
        <v/>
      </c>
      <c r="I143" s="10"/>
      <c r="J143" s="22"/>
      <c r="K143" s="124"/>
      <c r="L143" s="114"/>
      <c r="M143" s="203"/>
      <c r="N143" s="191"/>
      <c r="O143" s="25">
        <f t="shared" si="24"/>
        <v>2</v>
      </c>
      <c r="P143" s="10"/>
      <c r="Q143" s="10"/>
      <c r="R143" s="10"/>
      <c r="S143" s="6" t="str">
        <f>IF(M142="","",IF(SUM(P$4:R$163)=0,"",IF(T143="",IF(R143="",IF(Q143="",IF(P143="",999,P143),MAX(P143:Q143)),LARGE(P143:R143,2)),998)))</f>
        <v/>
      </c>
      <c r="T143" s="10"/>
      <c r="U143" s="22"/>
      <c r="W143" s="114"/>
      <c r="X143" s="203"/>
      <c r="Y143" s="191"/>
      <c r="Z143" s="25">
        <f t="shared" si="25"/>
        <v>2</v>
      </c>
      <c r="AA143" s="10"/>
      <c r="AB143" s="10"/>
      <c r="AC143" s="10"/>
      <c r="AD143" s="6" t="str">
        <f>IF(X142="","",IF(SUM(AA$4:AC$163)=0,"",IF(AE143="",IF(AC143="",IF(AB143="",IF(AA143="",999,AA143),MAX(AA143:AB143)),LARGE(AA143:AC143,2)),998)))</f>
        <v/>
      </c>
      <c r="AE143" s="10"/>
      <c r="AF143" s="22"/>
      <c r="AH143" s="114"/>
      <c r="AI143" s="203"/>
      <c r="AJ143" s="191"/>
      <c r="AK143" s="25">
        <f t="shared" si="26"/>
        <v>2</v>
      </c>
      <c r="AL143" s="10"/>
      <c r="AM143" s="10"/>
      <c r="AN143" s="10"/>
      <c r="AO143" s="6" t="str">
        <f>IF(AI142="","",IF(SUM(AL$4:AN$163)=0,"",IF(AP143="",IF(AN143="",IF(AM143="",IF(AL143="",999,AL143),MAX(AL143:AM143)),LARGE(AL143:AN143,2)),998)))</f>
        <v/>
      </c>
      <c r="AP143" s="10"/>
      <c r="AQ143" s="22"/>
    </row>
    <row r="144" spans="1:43" ht="21" customHeight="1">
      <c r="A144" s="91" t="str">
        <f>IF(B144="","",INDEX(Výpočty!$AJ$4:$AJ$600,MATCH('stovky startovka'!B144:B145,Výpočty!$AK$4:$AK$600,0),1))</f>
        <v/>
      </c>
      <c r="B144" s="202"/>
      <c r="C144" s="205" t="str">
        <f>IF(B144="","",INDEX(Výpočty!$AL$4:$AL$600,MATCH('stovky startovka'!B144,Výpočty!$AK$4:$AK$600,0),1))</f>
        <v/>
      </c>
      <c r="D144" s="23">
        <f t="shared" si="23"/>
        <v>1</v>
      </c>
      <c r="E144" s="19"/>
      <c r="F144" s="19"/>
      <c r="G144" s="19"/>
      <c r="H144" s="19" t="str">
        <f>IF(B144="","",IF(SUM(E$4:G$163)=0,"",IF(I144="",IF(G144="",IF(F144="",IF(E144="",999,E144),MAX(E144:F144)),LARGE(E144:G144,2)),998)))</f>
        <v/>
      </c>
      <c r="I144" s="19"/>
      <c r="J144" s="20"/>
      <c r="K144" s="124"/>
      <c r="L144" s="91" t="str">
        <f>IF(M144="","",INDEX(Výpočty!$AJ$4:$AJ$600,MATCH('stovky startovka'!M144:M145,Výpočty!$AK$4:$AK$600,0),1))</f>
        <v/>
      </c>
      <c r="M144" s="202"/>
      <c r="N144" s="205" t="str">
        <f>IF(M144="","",INDEX(Výpočty!$AL$4:$AL$600,MATCH('stovky startovka'!M144,Výpočty!$AK$4:$AK$600,0),1))</f>
        <v/>
      </c>
      <c r="O144" s="23">
        <f t="shared" si="24"/>
        <v>1</v>
      </c>
      <c r="P144" s="19"/>
      <c r="Q144" s="19"/>
      <c r="R144" s="19"/>
      <c r="S144" s="19" t="str">
        <f>IF(M144="","",IF(SUM(P$4:R$163)=0,"",IF(T144="",IF(R144="",IF(Q144="",IF(P144="",999,P144),MAX(P144:Q144)),LARGE(P144:R144,2)),998)))</f>
        <v/>
      </c>
      <c r="T144" s="19"/>
      <c r="U144" s="20"/>
      <c r="W144" s="91" t="str">
        <f>IF(X144="","",INDEX(Výpočty!$AJ$4:$AJ$600,MATCH('stovky startovka'!X144:X145,Výpočty!$AK$4:$AK$600,0),1))</f>
        <v/>
      </c>
      <c r="X144" s="202"/>
      <c r="Y144" s="205" t="str">
        <f>IF(X144="","",INDEX(Výpočty!$AL$4:$AL$600,MATCH('stovky startovka'!X144,Výpočty!$AK$4:$AK$600,0),1))</f>
        <v/>
      </c>
      <c r="Z144" s="23">
        <f t="shared" si="25"/>
        <v>1</v>
      </c>
      <c r="AA144" s="19"/>
      <c r="AB144" s="19"/>
      <c r="AC144" s="19"/>
      <c r="AD144" s="19" t="str">
        <f>IF(X144="","",IF(SUM(AA$4:AC$163)=0,"",IF(AE144="",IF(AC144="",IF(AB144="",IF(AA144="",999,AA144),MAX(AA144:AB144)),LARGE(AA144:AC144,2)),998)))</f>
        <v/>
      </c>
      <c r="AE144" s="19"/>
      <c r="AF144" s="20"/>
      <c r="AH144" s="91" t="str">
        <f>IF(AI144="","",INDEX(Výpočty!$AJ$4:$AJ$600,MATCH('stovky startovka'!AI144:AI145,Výpočty!$AK$4:$AK$600,0),1))</f>
        <v/>
      </c>
      <c r="AI144" s="202"/>
      <c r="AJ144" s="205" t="str">
        <f>IF(AI144="","",INDEX(Výpočty!$AL$4:$AL$600,MATCH('stovky startovka'!AI144,Výpočty!$AK$4:$AK$600,0),1))</f>
        <v/>
      </c>
      <c r="AK144" s="23">
        <f t="shared" si="26"/>
        <v>1</v>
      </c>
      <c r="AL144" s="19"/>
      <c r="AM144" s="19"/>
      <c r="AN144" s="19"/>
      <c r="AO144" s="19" t="str">
        <f>IF(AI144="","",IF(SUM(AL$4:AN$163)=0,"",IF(AP144="",IF(AN144="",IF(AM144="",IF(AL144="",999,AL144),MAX(AL144:AM144)),LARGE(AL144:AN144,2)),998)))</f>
        <v/>
      </c>
      <c r="AP144" s="19"/>
      <c r="AQ144" s="20"/>
    </row>
    <row r="145" spans="1:43" ht="21" customHeight="1">
      <c r="A145" s="92"/>
      <c r="B145" s="200"/>
      <c r="C145" s="204"/>
      <c r="D145" s="24">
        <f t="shared" si="23"/>
        <v>2</v>
      </c>
      <c r="E145" s="6"/>
      <c r="F145" s="6"/>
      <c r="G145" s="6"/>
      <c r="H145" s="29" t="str">
        <f>IF(B144="","",IF(SUM(E$4:G$163)=0,"",IF(I145="",IF(G145="",IF(F145="",IF(E145="",999,E145),MAX(E145:F145)),LARGE(E145:G145,2)),998)))</f>
        <v/>
      </c>
      <c r="I145" s="6"/>
      <c r="J145" s="21"/>
      <c r="K145" s="124"/>
      <c r="L145" s="92"/>
      <c r="M145" s="200"/>
      <c r="N145" s="204"/>
      <c r="O145" s="24">
        <f t="shared" si="24"/>
        <v>2</v>
      </c>
      <c r="P145" s="6"/>
      <c r="Q145" s="6"/>
      <c r="R145" s="6"/>
      <c r="S145" s="29" t="str">
        <f>IF(M144="","",IF(SUM(P$4:R$163)=0,"",IF(T145="",IF(R145="",IF(Q145="",IF(P145="",999,P145),MAX(P145:Q145)),LARGE(P145:R145,2)),998)))</f>
        <v/>
      </c>
      <c r="T145" s="6"/>
      <c r="U145" s="21"/>
      <c r="W145" s="92"/>
      <c r="X145" s="200"/>
      <c r="Y145" s="204"/>
      <c r="Z145" s="24">
        <f t="shared" si="25"/>
        <v>2</v>
      </c>
      <c r="AA145" s="6"/>
      <c r="AB145" s="6"/>
      <c r="AC145" s="6"/>
      <c r="AD145" s="29" t="str">
        <f>IF(X144="","",IF(SUM(AA$4:AC$163)=0,"",IF(AE145="",IF(AC145="",IF(AB145="",IF(AA145="",999,AA145),MAX(AA145:AB145)),LARGE(AA145:AC145,2)),998)))</f>
        <v/>
      </c>
      <c r="AE145" s="6"/>
      <c r="AF145" s="21"/>
      <c r="AH145" s="92"/>
      <c r="AI145" s="200"/>
      <c r="AJ145" s="204"/>
      <c r="AK145" s="24">
        <f t="shared" si="26"/>
        <v>2</v>
      </c>
      <c r="AL145" s="6"/>
      <c r="AM145" s="6"/>
      <c r="AN145" s="6"/>
      <c r="AO145" s="29" t="str">
        <f>IF(AI144="","",IF(SUM(AL$4:AN$163)=0,"",IF(AP145="",IF(AN145="",IF(AM145="",IF(AL145="",999,AL145),MAX(AL145:AM145)),LARGE(AL145:AN145,2)),998)))</f>
        <v/>
      </c>
      <c r="AP145" s="6"/>
      <c r="AQ145" s="21"/>
    </row>
    <row r="146" spans="1:43" ht="21" customHeight="1">
      <c r="A146" s="92" t="str">
        <f>IF(B146="","",INDEX(Výpočty!$AJ$4:$AJ$600,MATCH('stovky startovka'!B146:B147,Výpočty!$AK$4:$AK$600,0),1))</f>
        <v/>
      </c>
      <c r="B146" s="200"/>
      <c r="C146" s="190" t="str">
        <f>IF(B146="","",INDEX(Výpočty!$AL$4:$AL$600,MATCH('stovky startovka'!B146,Výpočty!$AK$4:$AK$600,0),1))</f>
        <v/>
      </c>
      <c r="D146" s="24">
        <f t="shared" si="23"/>
        <v>1</v>
      </c>
      <c r="E146" s="6"/>
      <c r="F146" s="6"/>
      <c r="G146" s="6"/>
      <c r="H146" s="6" t="str">
        <f>IF(B146="","",IF(SUM(E$4:G$163)=0,"",IF(I146="",IF(G146="",IF(F146="",IF(E146="",999,E146),MAX(E146:F146)),LARGE(E146:G146,2)),998)))</f>
        <v/>
      </c>
      <c r="I146" s="6"/>
      <c r="J146" s="21"/>
      <c r="K146" s="124"/>
      <c r="L146" s="92" t="str">
        <f>IF(M146="","",INDEX(Výpočty!$AJ$4:$AJ$600,MATCH('stovky startovka'!M146:M147,Výpočty!$AK$4:$AK$600,0),1))</f>
        <v/>
      </c>
      <c r="M146" s="200"/>
      <c r="N146" s="190" t="str">
        <f>IF(M146="","",INDEX(Výpočty!$AL$4:$AL$600,MATCH('stovky startovka'!M146,Výpočty!$AK$4:$AK$600,0),1))</f>
        <v/>
      </c>
      <c r="O146" s="24">
        <f t="shared" si="24"/>
        <v>1</v>
      </c>
      <c r="P146" s="6"/>
      <c r="Q146" s="6"/>
      <c r="R146" s="6"/>
      <c r="S146" s="6" t="str">
        <f>IF(M146="","",IF(SUM(P$4:R$163)=0,"",IF(T146="",IF(R146="",IF(Q146="",IF(P146="",999,P146),MAX(P146:Q146)),LARGE(P146:R146,2)),998)))</f>
        <v/>
      </c>
      <c r="T146" s="6"/>
      <c r="U146" s="21"/>
      <c r="W146" s="92" t="str">
        <f>IF(X146="","",INDEX(Výpočty!$AJ$4:$AJ$600,MATCH('stovky startovka'!X146:X147,Výpočty!$AK$4:$AK$600,0),1))</f>
        <v/>
      </c>
      <c r="X146" s="200"/>
      <c r="Y146" s="190" t="str">
        <f>IF(X146="","",INDEX(Výpočty!$AL$4:$AL$600,MATCH('stovky startovka'!X146,Výpočty!$AK$4:$AK$600,0),1))</f>
        <v/>
      </c>
      <c r="Z146" s="24">
        <f t="shared" si="25"/>
        <v>1</v>
      </c>
      <c r="AA146" s="6"/>
      <c r="AB146" s="6"/>
      <c r="AC146" s="6"/>
      <c r="AD146" s="6" t="str">
        <f>IF(X146="","",IF(SUM(AA$4:AC$163)=0,"",IF(AE146="",IF(AC146="",IF(AB146="",IF(AA146="",999,AA146),MAX(AA146:AB146)),LARGE(AA146:AC146,2)),998)))</f>
        <v/>
      </c>
      <c r="AE146" s="6"/>
      <c r="AF146" s="21"/>
      <c r="AH146" s="92" t="str">
        <f>IF(AI146="","",INDEX(Výpočty!$AJ$4:$AJ$600,MATCH('stovky startovka'!AI146:AI147,Výpočty!$AK$4:$AK$600,0),1))</f>
        <v/>
      </c>
      <c r="AI146" s="200"/>
      <c r="AJ146" s="190" t="str">
        <f>IF(AI146="","",INDEX(Výpočty!$AL$4:$AL$600,MATCH('stovky startovka'!AI146,Výpočty!$AK$4:$AK$600,0),1))</f>
        <v/>
      </c>
      <c r="AK146" s="24">
        <f t="shared" si="26"/>
        <v>1</v>
      </c>
      <c r="AL146" s="6"/>
      <c r="AM146" s="6"/>
      <c r="AN146" s="6"/>
      <c r="AO146" s="6" t="str">
        <f>IF(AI146="","",IF(SUM(AL$4:AN$163)=0,"",IF(AP146="",IF(AN146="",IF(AM146="",IF(AL146="",999,AL146),MAX(AL146:AM146)),LARGE(AL146:AN146,2)),998)))</f>
        <v/>
      </c>
      <c r="AP146" s="6"/>
      <c r="AQ146" s="21"/>
    </row>
    <row r="147" spans="1:43" ht="21" customHeight="1">
      <c r="A147" s="92"/>
      <c r="B147" s="200"/>
      <c r="C147" s="204"/>
      <c r="D147" s="24">
        <f t="shared" si="23"/>
        <v>2</v>
      </c>
      <c r="E147" s="6"/>
      <c r="F147" s="6"/>
      <c r="G147" s="6"/>
      <c r="H147" s="6" t="str">
        <f>IF(B146="","",IF(SUM(E$4:G$163)=0,"",IF(I147="",IF(G147="",IF(F147="",IF(E147="",999,E147),MAX(E147:F147)),LARGE(E147:G147,2)),998)))</f>
        <v/>
      </c>
      <c r="I147" s="6"/>
      <c r="J147" s="21"/>
      <c r="K147" s="124"/>
      <c r="L147" s="92"/>
      <c r="M147" s="200"/>
      <c r="N147" s="204"/>
      <c r="O147" s="24">
        <f t="shared" si="24"/>
        <v>2</v>
      </c>
      <c r="P147" s="6"/>
      <c r="Q147" s="6"/>
      <c r="R147" s="6"/>
      <c r="S147" s="6" t="str">
        <f>IF(M146="","",IF(SUM(P$4:R$163)=0,"",IF(T147="",IF(R147="",IF(Q147="",IF(P147="",999,P147),MAX(P147:Q147)),LARGE(P147:R147,2)),998)))</f>
        <v/>
      </c>
      <c r="T147" s="6"/>
      <c r="U147" s="21"/>
      <c r="W147" s="92"/>
      <c r="X147" s="200"/>
      <c r="Y147" s="204"/>
      <c r="Z147" s="24">
        <f t="shared" si="25"/>
        <v>2</v>
      </c>
      <c r="AA147" s="6"/>
      <c r="AB147" s="6"/>
      <c r="AC147" s="6"/>
      <c r="AD147" s="6" t="str">
        <f>IF(X146="","",IF(SUM(AA$4:AC$163)=0,"",IF(AE147="",IF(AC147="",IF(AB147="",IF(AA147="",999,AA147),MAX(AA147:AB147)),LARGE(AA147:AC147,2)),998)))</f>
        <v/>
      </c>
      <c r="AE147" s="6"/>
      <c r="AF147" s="21"/>
      <c r="AH147" s="92"/>
      <c r="AI147" s="200"/>
      <c r="AJ147" s="204"/>
      <c r="AK147" s="24">
        <f t="shared" si="26"/>
        <v>2</v>
      </c>
      <c r="AL147" s="6"/>
      <c r="AM147" s="6"/>
      <c r="AN147" s="6"/>
      <c r="AO147" s="6" t="str">
        <f>IF(AI146="","",IF(SUM(AL$4:AN$163)=0,"",IF(AP147="",IF(AN147="",IF(AM147="",IF(AL147="",999,AL147),MAX(AL147:AM147)),LARGE(AL147:AN147,2)),998)))</f>
        <v/>
      </c>
      <c r="AP147" s="6"/>
      <c r="AQ147" s="21"/>
    </row>
    <row r="148" spans="1:43" ht="21" customHeight="1">
      <c r="A148" s="92" t="str">
        <f>IF(B148="","",INDEX(Výpočty!$AJ$4:$AJ$600,MATCH('stovky startovka'!B148:B149,Výpočty!$AK$4:$AK$600,0),1))</f>
        <v/>
      </c>
      <c r="B148" s="200"/>
      <c r="C148" s="190" t="str">
        <f>IF(B148="","",INDEX(Výpočty!$AL$4:$AL$600,MATCH('stovky startovka'!B148,Výpočty!$AK$4:$AK$600,0),1))</f>
        <v/>
      </c>
      <c r="D148" s="24">
        <f t="shared" si="23"/>
        <v>1</v>
      </c>
      <c r="E148" s="6"/>
      <c r="F148" s="6"/>
      <c r="G148" s="6"/>
      <c r="H148" s="6" t="str">
        <f>IF(B148="","",IF(SUM(E$4:G$163)=0,"",IF(I148="",IF(G148="",IF(F148="",IF(E148="",999,E148),MAX(E148:F148)),LARGE(E148:G148,2)),998)))</f>
        <v/>
      </c>
      <c r="I148" s="6"/>
      <c r="J148" s="21"/>
      <c r="K148" s="124"/>
      <c r="L148" s="92" t="str">
        <f>IF(M148="","",INDEX(Výpočty!$AJ$4:$AJ$600,MATCH('stovky startovka'!M148:M149,Výpočty!$AK$4:$AK$600,0),1))</f>
        <v/>
      </c>
      <c r="M148" s="200"/>
      <c r="N148" s="190" t="str">
        <f>IF(M148="","",INDEX(Výpočty!$AL$4:$AL$600,MATCH('stovky startovka'!M148,Výpočty!$AK$4:$AK$600,0),1))</f>
        <v/>
      </c>
      <c r="O148" s="24">
        <f t="shared" si="24"/>
        <v>1</v>
      </c>
      <c r="P148" s="6"/>
      <c r="Q148" s="6"/>
      <c r="R148" s="6"/>
      <c r="S148" s="6" t="str">
        <f>IF(M148="","",IF(SUM(P$4:R$163)=0,"",IF(T148="",IF(R148="",IF(Q148="",IF(P148="",999,P148),MAX(P148:Q148)),LARGE(P148:R148,2)),998)))</f>
        <v/>
      </c>
      <c r="T148" s="6"/>
      <c r="U148" s="21"/>
      <c r="W148" s="92" t="str">
        <f>IF(X148="","",INDEX(Výpočty!$AJ$4:$AJ$600,MATCH('stovky startovka'!X148:X149,Výpočty!$AK$4:$AK$600,0),1))</f>
        <v/>
      </c>
      <c r="X148" s="200"/>
      <c r="Y148" s="190" t="str">
        <f>IF(X148="","",INDEX(Výpočty!$AL$4:$AL$600,MATCH('stovky startovka'!X148,Výpočty!$AK$4:$AK$600,0),1))</f>
        <v/>
      </c>
      <c r="Z148" s="24">
        <f t="shared" si="25"/>
        <v>1</v>
      </c>
      <c r="AA148" s="6"/>
      <c r="AB148" s="6"/>
      <c r="AC148" s="6"/>
      <c r="AD148" s="6" t="str">
        <f>IF(X148="","",IF(SUM(AA$4:AC$163)=0,"",IF(AE148="",IF(AC148="",IF(AB148="",IF(AA148="",999,AA148),MAX(AA148:AB148)),LARGE(AA148:AC148,2)),998)))</f>
        <v/>
      </c>
      <c r="AE148" s="6"/>
      <c r="AF148" s="21"/>
      <c r="AH148" s="92" t="str">
        <f>IF(AI148="","",INDEX(Výpočty!$AJ$4:$AJ$600,MATCH('stovky startovka'!AI148:AI149,Výpočty!$AK$4:$AK$600,0),1))</f>
        <v/>
      </c>
      <c r="AI148" s="200"/>
      <c r="AJ148" s="190" t="str">
        <f>IF(AI148="","",INDEX(Výpočty!$AL$4:$AL$600,MATCH('stovky startovka'!AI148,Výpočty!$AK$4:$AK$600,0),1))</f>
        <v/>
      </c>
      <c r="AK148" s="24">
        <f t="shared" si="26"/>
        <v>1</v>
      </c>
      <c r="AL148" s="6"/>
      <c r="AM148" s="6"/>
      <c r="AN148" s="6"/>
      <c r="AO148" s="6" t="str">
        <f>IF(AI148="","",IF(SUM(AL$4:AN$163)=0,"",IF(AP148="",IF(AN148="",IF(AM148="",IF(AL148="",999,AL148),MAX(AL148:AM148)),LARGE(AL148:AN148,2)),998)))</f>
        <v/>
      </c>
      <c r="AP148" s="6"/>
      <c r="AQ148" s="21"/>
    </row>
    <row r="149" spans="1:43" ht="21" customHeight="1">
      <c r="A149" s="92"/>
      <c r="B149" s="200"/>
      <c r="C149" s="204"/>
      <c r="D149" s="24">
        <f t="shared" si="23"/>
        <v>2</v>
      </c>
      <c r="E149" s="6"/>
      <c r="F149" s="6"/>
      <c r="G149" s="6"/>
      <c r="H149" s="6" t="str">
        <f>IF(B148="","",IF(SUM(E$4:G$163)=0,"",IF(I149="",IF(G149="",IF(F149="",IF(E149="",999,E149),MAX(E149:F149)),LARGE(E149:G149,2)),998)))</f>
        <v/>
      </c>
      <c r="I149" s="6"/>
      <c r="J149" s="21"/>
      <c r="K149" s="124"/>
      <c r="L149" s="92"/>
      <c r="M149" s="200"/>
      <c r="N149" s="204"/>
      <c r="O149" s="24">
        <f t="shared" si="24"/>
        <v>2</v>
      </c>
      <c r="P149" s="6"/>
      <c r="Q149" s="6"/>
      <c r="R149" s="6"/>
      <c r="S149" s="6" t="str">
        <f>IF(M148="","",IF(SUM(P$4:R$163)=0,"",IF(T149="",IF(R149="",IF(Q149="",IF(P149="",999,P149),MAX(P149:Q149)),LARGE(P149:R149,2)),998)))</f>
        <v/>
      </c>
      <c r="T149" s="6"/>
      <c r="U149" s="21"/>
      <c r="W149" s="92"/>
      <c r="X149" s="200"/>
      <c r="Y149" s="204"/>
      <c r="Z149" s="24">
        <f t="shared" si="25"/>
        <v>2</v>
      </c>
      <c r="AA149" s="6"/>
      <c r="AB149" s="6"/>
      <c r="AC149" s="6"/>
      <c r="AD149" s="6" t="str">
        <f>IF(X148="","",IF(SUM(AA$4:AC$163)=0,"",IF(AE149="",IF(AC149="",IF(AB149="",IF(AA149="",999,AA149),MAX(AA149:AB149)),LARGE(AA149:AC149,2)),998)))</f>
        <v/>
      </c>
      <c r="AE149" s="6"/>
      <c r="AF149" s="21"/>
      <c r="AH149" s="92"/>
      <c r="AI149" s="200"/>
      <c r="AJ149" s="204"/>
      <c r="AK149" s="24">
        <f t="shared" si="26"/>
        <v>2</v>
      </c>
      <c r="AL149" s="6"/>
      <c r="AM149" s="6"/>
      <c r="AN149" s="6"/>
      <c r="AO149" s="6" t="str">
        <f>IF(AI148="","",IF(SUM(AL$4:AN$163)=0,"",IF(AP149="",IF(AN149="",IF(AM149="",IF(AL149="",999,AL149),MAX(AL149:AM149)),LARGE(AL149:AN149,2)),998)))</f>
        <v/>
      </c>
      <c r="AP149" s="6"/>
      <c r="AQ149" s="21"/>
    </row>
    <row r="150" spans="1:43" ht="21" customHeight="1">
      <c r="A150" s="92" t="str">
        <f>IF(B150="","",INDEX(Výpočty!$AJ$4:$AJ$600,MATCH('stovky startovka'!B150:B151,Výpočty!$AK$4:$AK$600,0),1))</f>
        <v/>
      </c>
      <c r="B150" s="200"/>
      <c r="C150" s="190" t="str">
        <f>IF(B150="","",INDEX(Výpočty!$AL$4:$AL$600,MATCH('stovky startovka'!B150,Výpočty!$AK$4:$AK$600,0),1))</f>
        <v/>
      </c>
      <c r="D150" s="24">
        <f t="shared" si="23"/>
        <v>1</v>
      </c>
      <c r="E150" s="6"/>
      <c r="F150" s="6"/>
      <c r="G150" s="6"/>
      <c r="H150" s="6" t="str">
        <f>IF(B150="","",IF(SUM(E$4:G$163)=0,"",IF(I150="",IF(G150="",IF(F150="",IF(E150="",999,E150),MAX(E150:F150)),LARGE(E150:G150,2)),998)))</f>
        <v/>
      </c>
      <c r="I150" s="6"/>
      <c r="J150" s="21"/>
      <c r="K150" s="124"/>
      <c r="L150" s="92" t="str">
        <f>IF(M150="","",INDEX(Výpočty!$AJ$4:$AJ$600,MATCH('stovky startovka'!M150:M151,Výpočty!$AK$4:$AK$600,0),1))</f>
        <v/>
      </c>
      <c r="M150" s="200"/>
      <c r="N150" s="190" t="str">
        <f>IF(M150="","",INDEX(Výpočty!$AL$4:$AL$600,MATCH('stovky startovka'!M150,Výpočty!$AK$4:$AK$600,0),1))</f>
        <v/>
      </c>
      <c r="O150" s="24">
        <f t="shared" si="24"/>
        <v>1</v>
      </c>
      <c r="P150" s="6"/>
      <c r="Q150" s="6"/>
      <c r="R150" s="6"/>
      <c r="S150" s="6" t="str">
        <f>IF(M150="","",IF(SUM(P$4:R$163)=0,"",IF(T150="",IF(R150="",IF(Q150="",IF(P150="",999,P150),MAX(P150:Q150)),LARGE(P150:R150,2)),998)))</f>
        <v/>
      </c>
      <c r="T150" s="6"/>
      <c r="U150" s="21"/>
      <c r="W150" s="92" t="str">
        <f>IF(X150="","",INDEX(Výpočty!$AJ$4:$AJ$600,MATCH('stovky startovka'!X150:X151,Výpočty!$AK$4:$AK$600,0),1))</f>
        <v/>
      </c>
      <c r="X150" s="200"/>
      <c r="Y150" s="190" t="str">
        <f>IF(X150="","",INDEX(Výpočty!$AL$4:$AL$600,MATCH('stovky startovka'!X150,Výpočty!$AK$4:$AK$600,0),1))</f>
        <v/>
      </c>
      <c r="Z150" s="24">
        <f t="shared" si="25"/>
        <v>1</v>
      </c>
      <c r="AA150" s="6"/>
      <c r="AB150" s="6"/>
      <c r="AC150" s="6"/>
      <c r="AD150" s="6" t="str">
        <f>IF(X150="","",IF(SUM(AA$4:AC$163)=0,"",IF(AE150="",IF(AC150="",IF(AB150="",IF(AA150="",999,AA150),MAX(AA150:AB150)),LARGE(AA150:AC150,2)),998)))</f>
        <v/>
      </c>
      <c r="AE150" s="6"/>
      <c r="AF150" s="21"/>
      <c r="AH150" s="92" t="str">
        <f>IF(AI150="","",INDEX(Výpočty!$AJ$4:$AJ$600,MATCH('stovky startovka'!AI150:AI151,Výpočty!$AK$4:$AK$600,0),1))</f>
        <v/>
      </c>
      <c r="AI150" s="200"/>
      <c r="AJ150" s="190" t="str">
        <f>IF(AI150="","",INDEX(Výpočty!$AL$4:$AL$600,MATCH('stovky startovka'!AI150,Výpočty!$AK$4:$AK$600,0),1))</f>
        <v/>
      </c>
      <c r="AK150" s="24">
        <f t="shared" si="26"/>
        <v>1</v>
      </c>
      <c r="AL150" s="6"/>
      <c r="AM150" s="6"/>
      <c r="AN150" s="6"/>
      <c r="AO150" s="6" t="str">
        <f>IF(AI150="","",IF(SUM(AL$4:AN$163)=0,"",IF(AP150="",IF(AN150="",IF(AM150="",IF(AL150="",999,AL150),MAX(AL150:AM150)),LARGE(AL150:AN150,2)),998)))</f>
        <v/>
      </c>
      <c r="AP150" s="6"/>
      <c r="AQ150" s="21"/>
    </row>
    <row r="151" spans="1:43" ht="21" customHeight="1">
      <c r="A151" s="92"/>
      <c r="B151" s="200"/>
      <c r="C151" s="204"/>
      <c r="D151" s="24">
        <f t="shared" si="23"/>
        <v>2</v>
      </c>
      <c r="E151" s="6"/>
      <c r="F151" s="6"/>
      <c r="G151" s="6"/>
      <c r="H151" s="6" t="str">
        <f>IF(B150="","",IF(SUM(E$4:G$163)=0,"",IF(I151="",IF(G151="",IF(F151="",IF(E151="",999,E151),MAX(E151:F151)),LARGE(E151:G151,2)),998)))</f>
        <v/>
      </c>
      <c r="I151" s="6"/>
      <c r="J151" s="21"/>
      <c r="K151" s="124"/>
      <c r="L151" s="92"/>
      <c r="M151" s="200"/>
      <c r="N151" s="204"/>
      <c r="O151" s="24">
        <f t="shared" si="24"/>
        <v>2</v>
      </c>
      <c r="P151" s="6"/>
      <c r="Q151" s="6"/>
      <c r="R151" s="6"/>
      <c r="S151" s="6" t="str">
        <f>IF(M150="","",IF(SUM(P$4:R$163)=0,"",IF(T151="",IF(R151="",IF(Q151="",IF(P151="",999,P151),MAX(P151:Q151)),LARGE(P151:R151,2)),998)))</f>
        <v/>
      </c>
      <c r="T151" s="6"/>
      <c r="U151" s="21"/>
      <c r="W151" s="92"/>
      <c r="X151" s="200"/>
      <c r="Y151" s="204"/>
      <c r="Z151" s="24">
        <f t="shared" si="25"/>
        <v>2</v>
      </c>
      <c r="AA151" s="6"/>
      <c r="AB151" s="6"/>
      <c r="AC151" s="6"/>
      <c r="AD151" s="6" t="str">
        <f>IF(X150="","",IF(SUM(AA$4:AC$163)=0,"",IF(AE151="",IF(AC151="",IF(AB151="",IF(AA151="",999,AA151),MAX(AA151:AB151)),LARGE(AA151:AC151,2)),998)))</f>
        <v/>
      </c>
      <c r="AE151" s="6"/>
      <c r="AF151" s="21"/>
      <c r="AH151" s="92"/>
      <c r="AI151" s="200"/>
      <c r="AJ151" s="204"/>
      <c r="AK151" s="24">
        <f t="shared" si="26"/>
        <v>2</v>
      </c>
      <c r="AL151" s="6"/>
      <c r="AM151" s="6"/>
      <c r="AN151" s="6"/>
      <c r="AO151" s="6" t="str">
        <f>IF(AI150="","",IF(SUM(AL$4:AN$163)=0,"",IF(AP151="",IF(AN151="",IF(AM151="",IF(AL151="",999,AL151),MAX(AL151:AM151)),LARGE(AL151:AN151,2)),998)))</f>
        <v/>
      </c>
      <c r="AP151" s="6"/>
      <c r="AQ151" s="21"/>
    </row>
    <row r="152" spans="1:43" ht="21" customHeight="1">
      <c r="A152" s="92" t="str">
        <f>IF(B152="","",INDEX(Výpočty!$AJ$4:$AJ$600,MATCH('stovky startovka'!B152:B153,Výpočty!$AK$4:$AK$600,0),1))</f>
        <v/>
      </c>
      <c r="B152" s="200"/>
      <c r="C152" s="190" t="str">
        <f>IF(B152="","",INDEX(Výpočty!$AL$4:$AL$600,MATCH('stovky startovka'!B152,Výpočty!$AK$4:$AK$600,0),1))</f>
        <v/>
      </c>
      <c r="D152" s="24">
        <f t="shared" si="23"/>
        <v>1</v>
      </c>
      <c r="E152" s="6"/>
      <c r="F152" s="6"/>
      <c r="G152" s="6"/>
      <c r="H152" s="11" t="str">
        <f>IF(B152="","",IF(SUM(E$4:G$163)=0,"",IF(I152="",IF(G152="",IF(F152="",IF(E152="",999,E152),MAX(E152:F152)),LARGE(E152:G152,2)),998)))</f>
        <v/>
      </c>
      <c r="I152" s="6"/>
      <c r="J152" s="21"/>
      <c r="K152" s="124"/>
      <c r="L152" s="92" t="str">
        <f>IF(M152="","",INDEX(Výpočty!$AJ$4:$AJ$600,MATCH('stovky startovka'!M152:M153,Výpočty!$AK$4:$AK$600,0),1))</f>
        <v/>
      </c>
      <c r="M152" s="200"/>
      <c r="N152" s="190" t="str">
        <f>IF(M152="","",INDEX(Výpočty!$AL$4:$AL$600,MATCH('stovky startovka'!M152,Výpočty!$AK$4:$AK$600,0),1))</f>
        <v/>
      </c>
      <c r="O152" s="24">
        <f t="shared" si="24"/>
        <v>1</v>
      </c>
      <c r="P152" s="6"/>
      <c r="Q152" s="6"/>
      <c r="R152" s="6"/>
      <c r="S152" s="11" t="str">
        <f>IF(M152="","",IF(SUM(P$4:R$163)=0,"",IF(T152="",IF(R152="",IF(Q152="",IF(P152="",999,P152),MAX(P152:Q152)),LARGE(P152:R152,2)),998)))</f>
        <v/>
      </c>
      <c r="T152" s="6"/>
      <c r="U152" s="21"/>
      <c r="W152" s="92" t="str">
        <f>IF(X152="","",INDEX(Výpočty!$AJ$4:$AJ$600,MATCH('stovky startovka'!X152:X153,Výpočty!$AK$4:$AK$600,0),1))</f>
        <v/>
      </c>
      <c r="X152" s="200"/>
      <c r="Y152" s="190" t="str">
        <f>IF(X152="","",INDEX(Výpočty!$AL$4:$AL$600,MATCH('stovky startovka'!X152,Výpočty!$AK$4:$AK$600,0),1))</f>
        <v/>
      </c>
      <c r="Z152" s="24">
        <f t="shared" si="25"/>
        <v>1</v>
      </c>
      <c r="AA152" s="6"/>
      <c r="AB152" s="6"/>
      <c r="AC152" s="6"/>
      <c r="AD152" s="11" t="str">
        <f>IF(X152="","",IF(SUM(AA$4:AC$163)=0,"",IF(AE152="",IF(AC152="",IF(AB152="",IF(AA152="",999,AA152),MAX(AA152:AB152)),LARGE(AA152:AC152,2)),998)))</f>
        <v/>
      </c>
      <c r="AE152" s="6"/>
      <c r="AF152" s="21"/>
      <c r="AH152" s="92" t="str">
        <f>IF(AI152="","",INDEX(Výpočty!$AJ$4:$AJ$600,MATCH('stovky startovka'!AI152:AI153,Výpočty!$AK$4:$AK$600,0),1))</f>
        <v/>
      </c>
      <c r="AI152" s="200"/>
      <c r="AJ152" s="190" t="str">
        <f>IF(AI152="","",INDEX(Výpočty!$AL$4:$AL$600,MATCH('stovky startovka'!AI152,Výpočty!$AK$4:$AK$600,0),1))</f>
        <v/>
      </c>
      <c r="AK152" s="24">
        <f t="shared" si="26"/>
        <v>1</v>
      </c>
      <c r="AL152" s="6"/>
      <c r="AM152" s="6"/>
      <c r="AN152" s="6"/>
      <c r="AO152" s="11" t="str">
        <f>IF(AI152="","",IF(SUM(AL$4:AN$163)=0,"",IF(AP152="",IF(AN152="",IF(AM152="",IF(AL152="",999,AL152),MAX(AL152:AM152)),LARGE(AL152:AN152,2)),998)))</f>
        <v/>
      </c>
      <c r="AP152" s="6"/>
      <c r="AQ152" s="21"/>
    </row>
    <row r="153" spans="1:43" ht="21" customHeight="1" thickBot="1">
      <c r="A153" s="114"/>
      <c r="B153" s="203"/>
      <c r="C153" s="191"/>
      <c r="D153" s="25">
        <f t="shared" si="23"/>
        <v>2</v>
      </c>
      <c r="E153" s="10"/>
      <c r="F153" s="10"/>
      <c r="G153" s="10"/>
      <c r="H153" s="6" t="str">
        <f>IF(B152="","",IF(SUM(E$4:G$163)=0,"",IF(I153="",IF(G153="",IF(F153="",IF(E153="",999,E153),MAX(E153:F153)),LARGE(E153:G153,2)),998)))</f>
        <v/>
      </c>
      <c r="I153" s="10"/>
      <c r="J153" s="22"/>
      <c r="K153" s="124"/>
      <c r="L153" s="114"/>
      <c r="M153" s="203"/>
      <c r="N153" s="191"/>
      <c r="O153" s="25">
        <f t="shared" si="24"/>
        <v>2</v>
      </c>
      <c r="P153" s="10"/>
      <c r="Q153" s="10"/>
      <c r="R153" s="10"/>
      <c r="S153" s="6" t="str">
        <f>IF(M152="","",IF(SUM(P$4:R$163)=0,"",IF(T153="",IF(R153="",IF(Q153="",IF(P153="",999,P153),MAX(P153:Q153)),LARGE(P153:R153,2)),998)))</f>
        <v/>
      </c>
      <c r="T153" s="10"/>
      <c r="U153" s="22"/>
      <c r="W153" s="114"/>
      <c r="X153" s="203"/>
      <c r="Y153" s="191"/>
      <c r="Z153" s="25">
        <f t="shared" si="25"/>
        <v>2</v>
      </c>
      <c r="AA153" s="10"/>
      <c r="AB153" s="10"/>
      <c r="AC153" s="10"/>
      <c r="AD153" s="6" t="str">
        <f>IF(X152="","",IF(SUM(AA$4:AC$163)=0,"",IF(AE153="",IF(AC153="",IF(AB153="",IF(AA153="",999,AA153),MAX(AA153:AB153)),LARGE(AA153:AC153,2)),998)))</f>
        <v/>
      </c>
      <c r="AE153" s="10"/>
      <c r="AF153" s="22"/>
      <c r="AH153" s="114"/>
      <c r="AI153" s="203"/>
      <c r="AJ153" s="191"/>
      <c r="AK153" s="25">
        <f t="shared" si="26"/>
        <v>2</v>
      </c>
      <c r="AL153" s="10"/>
      <c r="AM153" s="10"/>
      <c r="AN153" s="10"/>
      <c r="AO153" s="6" t="str">
        <f>IF(AI152="","",IF(SUM(AL$4:AN$163)=0,"",IF(AP153="",IF(AN153="",IF(AM153="",IF(AL153="",999,AL153),MAX(AL153:AM153)),LARGE(AL153:AN153,2)),998)))</f>
        <v/>
      </c>
      <c r="AP153" s="10"/>
      <c r="AQ153" s="22"/>
    </row>
    <row r="154" spans="1:43" ht="21" customHeight="1">
      <c r="A154" s="91" t="str">
        <f>IF(B154="","",INDEX(Výpočty!$AJ$4:$AJ$600,MATCH('stovky startovka'!B154:B155,Výpočty!$AK$4:$AK$600,0),1))</f>
        <v/>
      </c>
      <c r="B154" s="202"/>
      <c r="C154" s="205" t="str">
        <f>IF(B154="","",INDEX(Výpočty!$AL$4:$AL$600,MATCH('stovky startovka'!B154,Výpočty!$AK$4:$AK$600,0),1))</f>
        <v/>
      </c>
      <c r="D154" s="23">
        <f t="shared" si="23"/>
        <v>1</v>
      </c>
      <c r="E154" s="19"/>
      <c r="F154" s="19"/>
      <c r="G154" s="19"/>
      <c r="H154" s="19" t="str">
        <f>IF(B154="","",IF(SUM(E$4:G$163)=0,"",IF(I154="",IF(G154="",IF(F154="",IF(E154="",999,E154),MAX(E154:F154)),LARGE(E154:G154,2)),998)))</f>
        <v/>
      </c>
      <c r="I154" s="19"/>
      <c r="J154" s="20"/>
      <c r="K154" s="124"/>
      <c r="L154" s="91" t="str">
        <f>IF(M154="","",INDEX(Výpočty!$AJ$4:$AJ$600,MATCH('stovky startovka'!M154:M155,Výpočty!$AK$4:$AK$600,0),1))</f>
        <v/>
      </c>
      <c r="M154" s="202"/>
      <c r="N154" s="205" t="str">
        <f>IF(M154="","",INDEX(Výpočty!$AL$4:$AL$600,MATCH('stovky startovka'!M154,Výpočty!$AK$4:$AK$600,0),1))</f>
        <v/>
      </c>
      <c r="O154" s="23">
        <f t="shared" si="24"/>
        <v>1</v>
      </c>
      <c r="P154" s="19"/>
      <c r="Q154" s="19"/>
      <c r="R154" s="19"/>
      <c r="S154" s="19" t="str">
        <f>IF(M154="","",IF(SUM(P$4:R$163)=0,"",IF(T154="",IF(R154="",IF(Q154="",IF(P154="",999,P154),MAX(P154:Q154)),LARGE(P154:R154,2)),998)))</f>
        <v/>
      </c>
      <c r="T154" s="19"/>
      <c r="U154" s="20"/>
      <c r="W154" s="91" t="str">
        <f>IF(X154="","",INDEX(Výpočty!$AJ$4:$AJ$600,MATCH('stovky startovka'!X154:X155,Výpočty!$AK$4:$AK$600,0),1))</f>
        <v/>
      </c>
      <c r="X154" s="202"/>
      <c r="Y154" s="205" t="str">
        <f>IF(X154="","",INDEX(Výpočty!$AL$4:$AL$600,MATCH('stovky startovka'!X154,Výpočty!$AK$4:$AK$600,0),1))</f>
        <v/>
      </c>
      <c r="Z154" s="23">
        <f t="shared" si="25"/>
        <v>1</v>
      </c>
      <c r="AA154" s="19"/>
      <c r="AB154" s="19"/>
      <c r="AC154" s="19"/>
      <c r="AD154" s="19" t="str">
        <f>IF(X154="","",IF(SUM(AA$4:AC$163)=0,"",IF(AE154="",IF(AC154="",IF(AB154="",IF(AA154="",999,AA154),MAX(AA154:AB154)),LARGE(AA154:AC154,2)),998)))</f>
        <v/>
      </c>
      <c r="AE154" s="19"/>
      <c r="AF154" s="20"/>
      <c r="AH154" s="91" t="str">
        <f>IF(AI154="","",INDEX(Výpočty!$AJ$4:$AJ$600,MATCH('stovky startovka'!AI154:AI155,Výpočty!$AK$4:$AK$600,0),1))</f>
        <v/>
      </c>
      <c r="AI154" s="202"/>
      <c r="AJ154" s="205" t="str">
        <f>IF(AI154="","",INDEX(Výpočty!$AL$4:$AL$600,MATCH('stovky startovka'!AI154,Výpočty!$AK$4:$AK$600,0),1))</f>
        <v/>
      </c>
      <c r="AK154" s="23">
        <f t="shared" si="26"/>
        <v>1</v>
      </c>
      <c r="AL154" s="19"/>
      <c r="AM154" s="19"/>
      <c r="AN154" s="19"/>
      <c r="AO154" s="19" t="str">
        <f>IF(AI154="","",IF(SUM(AL$4:AN$163)=0,"",IF(AP154="",IF(AN154="",IF(AM154="",IF(AL154="",999,AL154),MAX(AL154:AM154)),LARGE(AL154:AN154,2)),998)))</f>
        <v/>
      </c>
      <c r="AP154" s="19"/>
      <c r="AQ154" s="20"/>
    </row>
    <row r="155" spans="1:43" ht="21" customHeight="1">
      <c r="A155" s="92"/>
      <c r="B155" s="200"/>
      <c r="C155" s="204"/>
      <c r="D155" s="24">
        <f t="shared" si="23"/>
        <v>2</v>
      </c>
      <c r="E155" s="6"/>
      <c r="F155" s="6"/>
      <c r="G155" s="6"/>
      <c r="H155" s="29" t="str">
        <f>IF(B154="","",IF(SUM(E$4:G$163)=0,"",IF(I155="",IF(G155="",IF(F155="",IF(E155="",999,E155),MAX(E155:F155)),LARGE(E155:G155,2)),998)))</f>
        <v/>
      </c>
      <c r="I155" s="6"/>
      <c r="J155" s="21"/>
      <c r="K155" s="124"/>
      <c r="L155" s="92"/>
      <c r="M155" s="200"/>
      <c r="N155" s="204"/>
      <c r="O155" s="24">
        <f t="shared" si="24"/>
        <v>2</v>
      </c>
      <c r="P155" s="6"/>
      <c r="Q155" s="6"/>
      <c r="R155" s="6"/>
      <c r="S155" s="29" t="str">
        <f>IF(M154="","",IF(SUM(P$4:R$163)=0,"",IF(T155="",IF(R155="",IF(Q155="",IF(P155="",999,P155),MAX(P155:Q155)),LARGE(P155:R155,2)),998)))</f>
        <v/>
      </c>
      <c r="T155" s="6"/>
      <c r="U155" s="21"/>
      <c r="W155" s="92"/>
      <c r="X155" s="200"/>
      <c r="Y155" s="204"/>
      <c r="Z155" s="24">
        <f t="shared" si="25"/>
        <v>2</v>
      </c>
      <c r="AA155" s="6"/>
      <c r="AB155" s="6"/>
      <c r="AC155" s="6"/>
      <c r="AD155" s="29" t="str">
        <f>IF(X154="","",IF(SUM(AA$4:AC$163)=0,"",IF(AE155="",IF(AC155="",IF(AB155="",IF(AA155="",999,AA155),MAX(AA155:AB155)),LARGE(AA155:AC155,2)),998)))</f>
        <v/>
      </c>
      <c r="AE155" s="6"/>
      <c r="AF155" s="21"/>
      <c r="AH155" s="92"/>
      <c r="AI155" s="200"/>
      <c r="AJ155" s="204"/>
      <c r="AK155" s="24">
        <f t="shared" si="26"/>
        <v>2</v>
      </c>
      <c r="AL155" s="6"/>
      <c r="AM155" s="6"/>
      <c r="AN155" s="6"/>
      <c r="AO155" s="29" t="str">
        <f>IF(AI154="","",IF(SUM(AL$4:AN$163)=0,"",IF(AP155="",IF(AN155="",IF(AM155="",IF(AL155="",999,AL155),MAX(AL155:AM155)),LARGE(AL155:AN155,2)),998)))</f>
        <v/>
      </c>
      <c r="AP155" s="6"/>
      <c r="AQ155" s="21"/>
    </row>
    <row r="156" spans="1:43" ht="21" customHeight="1">
      <c r="A156" s="92" t="str">
        <f>IF(B156="","",INDEX(Výpočty!$AJ$4:$AJ$600,MATCH('stovky startovka'!B156:B157,Výpočty!$AK$4:$AK$600,0),1))</f>
        <v/>
      </c>
      <c r="B156" s="200"/>
      <c r="C156" s="190" t="str">
        <f>IF(B156="","",INDEX(Výpočty!$AL$4:$AL$600,MATCH('stovky startovka'!B156,Výpočty!$AK$4:$AK$600,0),1))</f>
        <v/>
      </c>
      <c r="D156" s="24">
        <f t="shared" si="23"/>
        <v>1</v>
      </c>
      <c r="E156" s="6"/>
      <c r="F156" s="6"/>
      <c r="G156" s="6"/>
      <c r="H156" s="6" t="str">
        <f>IF(B156="","",IF(SUM(E$4:G$163)=0,"",IF(I156="",IF(G156="",IF(F156="",IF(E156="",999,E156),MAX(E156:F156)),LARGE(E156:G156,2)),998)))</f>
        <v/>
      </c>
      <c r="I156" s="6"/>
      <c r="J156" s="21"/>
      <c r="K156" s="124"/>
      <c r="L156" s="92" t="str">
        <f>IF(M156="","",INDEX(Výpočty!$AJ$4:$AJ$600,MATCH('stovky startovka'!M156:M157,Výpočty!$AK$4:$AK$600,0),1))</f>
        <v/>
      </c>
      <c r="M156" s="200"/>
      <c r="N156" s="190" t="str">
        <f>IF(M156="","",INDEX(Výpočty!$AL$4:$AL$600,MATCH('stovky startovka'!M156,Výpočty!$AK$4:$AK$600,0),1))</f>
        <v/>
      </c>
      <c r="O156" s="24">
        <f t="shared" si="24"/>
        <v>1</v>
      </c>
      <c r="P156" s="6"/>
      <c r="Q156" s="6"/>
      <c r="R156" s="6"/>
      <c r="S156" s="6" t="str">
        <f>IF(M156="","",IF(SUM(P$4:R$163)=0,"",IF(T156="",IF(R156="",IF(Q156="",IF(P156="",999,P156),MAX(P156:Q156)),LARGE(P156:R156,2)),998)))</f>
        <v/>
      </c>
      <c r="T156" s="6"/>
      <c r="U156" s="21"/>
      <c r="W156" s="92" t="str">
        <f>IF(X156="","",INDEX(Výpočty!$AJ$4:$AJ$600,MATCH('stovky startovka'!X156:X157,Výpočty!$AK$4:$AK$600,0),1))</f>
        <v/>
      </c>
      <c r="X156" s="200"/>
      <c r="Y156" s="190" t="str">
        <f>IF(X156="","",INDEX(Výpočty!$AL$4:$AL$600,MATCH('stovky startovka'!X156,Výpočty!$AK$4:$AK$600,0),1))</f>
        <v/>
      </c>
      <c r="Z156" s="24">
        <f t="shared" si="25"/>
        <v>1</v>
      </c>
      <c r="AA156" s="6"/>
      <c r="AB156" s="6"/>
      <c r="AC156" s="6"/>
      <c r="AD156" s="6" t="str">
        <f>IF(X156="","",IF(SUM(AA$4:AC$163)=0,"",IF(AE156="",IF(AC156="",IF(AB156="",IF(AA156="",999,AA156),MAX(AA156:AB156)),LARGE(AA156:AC156,2)),998)))</f>
        <v/>
      </c>
      <c r="AE156" s="6"/>
      <c r="AF156" s="21"/>
      <c r="AH156" s="92" t="str">
        <f>IF(AI156="","",INDEX(Výpočty!$AJ$4:$AJ$600,MATCH('stovky startovka'!AI156:AI157,Výpočty!$AK$4:$AK$600,0),1))</f>
        <v/>
      </c>
      <c r="AI156" s="200"/>
      <c r="AJ156" s="190" t="str">
        <f>IF(AI156="","",INDEX(Výpočty!$AL$4:$AL$600,MATCH('stovky startovka'!AI156,Výpočty!$AK$4:$AK$600,0),1))</f>
        <v/>
      </c>
      <c r="AK156" s="24">
        <f t="shared" si="26"/>
        <v>1</v>
      </c>
      <c r="AL156" s="6"/>
      <c r="AM156" s="6"/>
      <c r="AN156" s="6"/>
      <c r="AO156" s="6" t="str">
        <f>IF(AI156="","",IF(SUM(AL$4:AN$163)=0,"",IF(AP156="",IF(AN156="",IF(AM156="",IF(AL156="",999,AL156),MAX(AL156:AM156)),LARGE(AL156:AN156,2)),998)))</f>
        <v/>
      </c>
      <c r="AP156" s="6"/>
      <c r="AQ156" s="21"/>
    </row>
    <row r="157" spans="1:43" ht="21" customHeight="1">
      <c r="A157" s="92"/>
      <c r="B157" s="200"/>
      <c r="C157" s="204"/>
      <c r="D157" s="24">
        <f t="shared" si="23"/>
        <v>2</v>
      </c>
      <c r="E157" s="6"/>
      <c r="F157" s="6"/>
      <c r="G157" s="6"/>
      <c r="H157" s="6" t="str">
        <f>IF(B156="","",IF(SUM(E$4:G$163)=0,"",IF(I157="",IF(G157="",IF(F157="",IF(E157="",999,E157),MAX(E157:F157)),LARGE(E157:G157,2)),998)))</f>
        <v/>
      </c>
      <c r="I157" s="6"/>
      <c r="J157" s="21"/>
      <c r="K157" s="124"/>
      <c r="L157" s="92"/>
      <c r="M157" s="200"/>
      <c r="N157" s="204"/>
      <c r="O157" s="24">
        <f t="shared" si="24"/>
        <v>2</v>
      </c>
      <c r="P157" s="6"/>
      <c r="Q157" s="6"/>
      <c r="R157" s="6"/>
      <c r="S157" s="6" t="str">
        <f>IF(M156="","",IF(SUM(P$4:R$163)=0,"",IF(T157="",IF(R157="",IF(Q157="",IF(P157="",999,P157),MAX(P157:Q157)),LARGE(P157:R157,2)),998)))</f>
        <v/>
      </c>
      <c r="T157" s="6"/>
      <c r="U157" s="21"/>
      <c r="W157" s="92"/>
      <c r="X157" s="200"/>
      <c r="Y157" s="204"/>
      <c r="Z157" s="24">
        <f t="shared" si="25"/>
        <v>2</v>
      </c>
      <c r="AA157" s="6"/>
      <c r="AB157" s="6"/>
      <c r="AC157" s="6"/>
      <c r="AD157" s="6" t="str">
        <f>IF(X156="","",IF(SUM(AA$4:AC$163)=0,"",IF(AE157="",IF(AC157="",IF(AB157="",IF(AA157="",999,AA157),MAX(AA157:AB157)),LARGE(AA157:AC157,2)),998)))</f>
        <v/>
      </c>
      <c r="AE157" s="6"/>
      <c r="AF157" s="21"/>
      <c r="AH157" s="92"/>
      <c r="AI157" s="200"/>
      <c r="AJ157" s="204"/>
      <c r="AK157" s="24">
        <f t="shared" si="26"/>
        <v>2</v>
      </c>
      <c r="AL157" s="6"/>
      <c r="AM157" s="6"/>
      <c r="AN157" s="6"/>
      <c r="AO157" s="6" t="str">
        <f>IF(AI156="","",IF(SUM(AL$4:AN$163)=0,"",IF(AP157="",IF(AN157="",IF(AM157="",IF(AL157="",999,AL157),MAX(AL157:AM157)),LARGE(AL157:AN157,2)),998)))</f>
        <v/>
      </c>
      <c r="AP157" s="6"/>
      <c r="AQ157" s="21"/>
    </row>
    <row r="158" spans="1:43" ht="21" customHeight="1">
      <c r="A158" s="92" t="str">
        <f>IF(B158="","",INDEX(Výpočty!$AJ$4:$AJ$600,MATCH('stovky startovka'!B158:B159,Výpočty!$AK$4:$AK$600,0),1))</f>
        <v/>
      </c>
      <c r="B158" s="200"/>
      <c r="C158" s="190" t="str">
        <f>IF(B158="","",INDEX(Výpočty!$AL$4:$AL$600,MATCH('stovky startovka'!B158,Výpočty!$AK$4:$AK$600,0),1))</f>
        <v/>
      </c>
      <c r="D158" s="24">
        <f t="shared" si="23"/>
        <v>1</v>
      </c>
      <c r="E158" s="6"/>
      <c r="F158" s="6"/>
      <c r="G158" s="6"/>
      <c r="H158" s="6" t="str">
        <f>IF(B158="","",IF(SUM(E$4:G$163)=0,"",IF(I158="",IF(G158="",IF(F158="",IF(E158="",999,E158),MAX(E158:F158)),LARGE(E158:G158,2)),998)))</f>
        <v/>
      </c>
      <c r="I158" s="6"/>
      <c r="J158" s="21"/>
      <c r="K158" s="124"/>
      <c r="L158" s="92" t="str">
        <f>IF(M158="","",INDEX(Výpočty!$AJ$4:$AJ$600,MATCH('stovky startovka'!M158:M159,Výpočty!$AK$4:$AK$600,0),1))</f>
        <v/>
      </c>
      <c r="M158" s="200"/>
      <c r="N158" s="190" t="str">
        <f>IF(M158="","",INDEX(Výpočty!$AL$4:$AL$600,MATCH('stovky startovka'!M158,Výpočty!$AK$4:$AK$600,0),1))</f>
        <v/>
      </c>
      <c r="O158" s="24">
        <f t="shared" si="24"/>
        <v>1</v>
      </c>
      <c r="P158" s="6"/>
      <c r="Q158" s="6"/>
      <c r="R158" s="6"/>
      <c r="S158" s="6" t="str">
        <f>IF(M158="","",IF(SUM(P$4:R$163)=0,"",IF(T158="",IF(R158="",IF(Q158="",IF(P158="",999,P158),MAX(P158:Q158)),LARGE(P158:R158,2)),998)))</f>
        <v/>
      </c>
      <c r="T158" s="6"/>
      <c r="U158" s="21"/>
      <c r="W158" s="92" t="str">
        <f>IF(X158="","",INDEX(Výpočty!$AJ$4:$AJ$600,MATCH('stovky startovka'!X158:X159,Výpočty!$AK$4:$AK$600,0),1))</f>
        <v/>
      </c>
      <c r="X158" s="200"/>
      <c r="Y158" s="190" t="str">
        <f>IF(X158="","",INDEX(Výpočty!$AL$4:$AL$600,MATCH('stovky startovka'!X158,Výpočty!$AK$4:$AK$600,0),1))</f>
        <v/>
      </c>
      <c r="Z158" s="24">
        <f t="shared" si="25"/>
        <v>1</v>
      </c>
      <c r="AA158" s="6"/>
      <c r="AB158" s="6"/>
      <c r="AC158" s="6"/>
      <c r="AD158" s="6" t="str">
        <f>IF(X158="","",IF(SUM(AA$4:AC$163)=0,"",IF(AE158="",IF(AC158="",IF(AB158="",IF(AA158="",999,AA158),MAX(AA158:AB158)),LARGE(AA158:AC158,2)),998)))</f>
        <v/>
      </c>
      <c r="AE158" s="6"/>
      <c r="AF158" s="21"/>
      <c r="AH158" s="92" t="str">
        <f>IF(AI158="","",INDEX(Výpočty!$AJ$4:$AJ$600,MATCH('stovky startovka'!AI158:AI159,Výpočty!$AK$4:$AK$600,0),1))</f>
        <v/>
      </c>
      <c r="AI158" s="200"/>
      <c r="AJ158" s="190" t="str">
        <f>IF(AI158="","",INDEX(Výpočty!$AL$4:$AL$600,MATCH('stovky startovka'!AI158,Výpočty!$AK$4:$AK$600,0),1))</f>
        <v/>
      </c>
      <c r="AK158" s="24">
        <f t="shared" si="26"/>
        <v>1</v>
      </c>
      <c r="AL158" s="6"/>
      <c r="AM158" s="6"/>
      <c r="AN158" s="6"/>
      <c r="AO158" s="6" t="str">
        <f>IF(AI158="","",IF(SUM(AL$4:AN$163)=0,"",IF(AP158="",IF(AN158="",IF(AM158="",IF(AL158="",999,AL158),MAX(AL158:AM158)),LARGE(AL158:AN158,2)),998)))</f>
        <v/>
      </c>
      <c r="AP158" s="6"/>
      <c r="AQ158" s="21"/>
    </row>
    <row r="159" spans="1:43" ht="21" customHeight="1">
      <c r="A159" s="92"/>
      <c r="B159" s="200"/>
      <c r="C159" s="204"/>
      <c r="D159" s="24">
        <f t="shared" si="23"/>
        <v>2</v>
      </c>
      <c r="E159" s="6"/>
      <c r="F159" s="6"/>
      <c r="G159" s="6"/>
      <c r="H159" s="6" t="str">
        <f>IF(B158="","",IF(SUM(E$4:G$163)=0,"",IF(I159="",IF(G159="",IF(F159="",IF(E159="",999,E159),MAX(E159:F159)),LARGE(E159:G159,2)),998)))</f>
        <v/>
      </c>
      <c r="I159" s="6"/>
      <c r="J159" s="21"/>
      <c r="K159" s="124"/>
      <c r="L159" s="92"/>
      <c r="M159" s="200"/>
      <c r="N159" s="204"/>
      <c r="O159" s="24">
        <f t="shared" si="24"/>
        <v>2</v>
      </c>
      <c r="P159" s="6"/>
      <c r="Q159" s="6"/>
      <c r="R159" s="6"/>
      <c r="S159" s="6" t="str">
        <f>IF(M158="","",IF(SUM(P$4:R$163)=0,"",IF(T159="",IF(R159="",IF(Q159="",IF(P159="",999,P159),MAX(P159:Q159)),LARGE(P159:R159,2)),998)))</f>
        <v/>
      </c>
      <c r="T159" s="6"/>
      <c r="U159" s="21"/>
      <c r="W159" s="92"/>
      <c r="X159" s="200"/>
      <c r="Y159" s="204"/>
      <c r="Z159" s="24">
        <f t="shared" si="25"/>
        <v>2</v>
      </c>
      <c r="AA159" s="6"/>
      <c r="AB159" s="6"/>
      <c r="AC159" s="6"/>
      <c r="AD159" s="6" t="str">
        <f>IF(X158="","",IF(SUM(AA$4:AC$163)=0,"",IF(AE159="",IF(AC159="",IF(AB159="",IF(AA159="",999,AA159),MAX(AA159:AB159)),LARGE(AA159:AC159,2)),998)))</f>
        <v/>
      </c>
      <c r="AE159" s="6"/>
      <c r="AF159" s="21"/>
      <c r="AH159" s="92"/>
      <c r="AI159" s="200"/>
      <c r="AJ159" s="204"/>
      <c r="AK159" s="24">
        <f t="shared" si="26"/>
        <v>2</v>
      </c>
      <c r="AL159" s="6"/>
      <c r="AM159" s="6"/>
      <c r="AN159" s="6"/>
      <c r="AO159" s="6" t="str">
        <f>IF(AI158="","",IF(SUM(AL$4:AN$163)=0,"",IF(AP159="",IF(AN159="",IF(AM159="",IF(AL159="",999,AL159),MAX(AL159:AM159)),LARGE(AL159:AN159,2)),998)))</f>
        <v/>
      </c>
      <c r="AP159" s="6"/>
      <c r="AQ159" s="21"/>
    </row>
    <row r="160" spans="1:43" ht="21" customHeight="1">
      <c r="A160" s="92" t="str">
        <f>IF(B160="","",INDEX(Výpočty!$AJ$4:$AJ$600,MATCH('stovky startovka'!B160:B161,Výpočty!$AK$4:$AK$600,0),1))</f>
        <v/>
      </c>
      <c r="B160" s="200"/>
      <c r="C160" s="190" t="str">
        <f>IF(B160="","",INDEX(Výpočty!$AL$4:$AL$600,MATCH('stovky startovka'!B160,Výpočty!$AK$4:$AK$600,0),1))</f>
        <v/>
      </c>
      <c r="D160" s="24">
        <f t="shared" si="23"/>
        <v>1</v>
      </c>
      <c r="E160" s="6"/>
      <c r="F160" s="6"/>
      <c r="G160" s="6"/>
      <c r="H160" s="6" t="str">
        <f>IF(B160="","",IF(SUM(E$4:G$163)=0,"",IF(I160="",IF(G160="",IF(F160="",IF(E160="",999,E160),MAX(E160:F160)),LARGE(E160:G160,2)),998)))</f>
        <v/>
      </c>
      <c r="I160" s="6"/>
      <c r="J160" s="21"/>
      <c r="K160" s="124"/>
      <c r="L160" s="92" t="str">
        <f>IF(M160="","",INDEX(Výpočty!$AJ$4:$AJ$600,MATCH('stovky startovka'!M160:M161,Výpočty!$AK$4:$AK$600,0),1))</f>
        <v/>
      </c>
      <c r="M160" s="200"/>
      <c r="N160" s="190" t="str">
        <f>IF(M160="","",INDEX(Výpočty!$AL$4:$AL$600,MATCH('stovky startovka'!M160,Výpočty!$AK$4:$AK$600,0),1))</f>
        <v/>
      </c>
      <c r="O160" s="24">
        <f t="shared" si="24"/>
        <v>1</v>
      </c>
      <c r="P160" s="6"/>
      <c r="Q160" s="6"/>
      <c r="R160" s="6"/>
      <c r="S160" s="6" t="str">
        <f>IF(M160="","",IF(SUM(P$4:R$163)=0,"",IF(T160="",IF(R160="",IF(Q160="",IF(P160="",999,P160),MAX(P160:Q160)),LARGE(P160:R160,2)),998)))</f>
        <v/>
      </c>
      <c r="T160" s="6"/>
      <c r="U160" s="21"/>
      <c r="W160" s="92" t="str">
        <f>IF(X160="","",INDEX(Výpočty!$AJ$4:$AJ$600,MATCH('stovky startovka'!X160:X161,Výpočty!$AK$4:$AK$600,0),1))</f>
        <v/>
      </c>
      <c r="X160" s="200"/>
      <c r="Y160" s="190" t="str">
        <f>IF(X160="","",INDEX(Výpočty!$AL$4:$AL$600,MATCH('stovky startovka'!X160,Výpočty!$AK$4:$AK$600,0),1))</f>
        <v/>
      </c>
      <c r="Z160" s="24">
        <f t="shared" si="25"/>
        <v>1</v>
      </c>
      <c r="AA160" s="6"/>
      <c r="AB160" s="6"/>
      <c r="AC160" s="6"/>
      <c r="AD160" s="6" t="str">
        <f>IF(X160="","",IF(SUM(AA$4:AC$163)=0,"",IF(AE160="",IF(AC160="",IF(AB160="",IF(AA160="",999,AA160),MAX(AA160:AB160)),LARGE(AA160:AC160,2)),998)))</f>
        <v/>
      </c>
      <c r="AE160" s="6"/>
      <c r="AF160" s="21"/>
      <c r="AH160" s="92" t="str">
        <f>IF(AI160="","",INDEX(Výpočty!$AJ$4:$AJ$600,MATCH('stovky startovka'!AI160:AI161,Výpočty!$AK$4:$AK$600,0),1))</f>
        <v/>
      </c>
      <c r="AI160" s="200"/>
      <c r="AJ160" s="190" t="str">
        <f>IF(AI160="","",INDEX(Výpočty!$AL$4:$AL$600,MATCH('stovky startovka'!AI160,Výpočty!$AK$4:$AK$600,0),1))</f>
        <v/>
      </c>
      <c r="AK160" s="24">
        <f t="shared" si="26"/>
        <v>1</v>
      </c>
      <c r="AL160" s="6"/>
      <c r="AM160" s="6"/>
      <c r="AN160" s="6"/>
      <c r="AO160" s="6" t="str">
        <f>IF(AI160="","",IF(SUM(AL$4:AN$163)=0,"",IF(AP160="",IF(AN160="",IF(AM160="",IF(AL160="",999,AL160),MAX(AL160:AM160)),LARGE(AL160:AN160,2)),998)))</f>
        <v/>
      </c>
      <c r="AP160" s="6"/>
      <c r="AQ160" s="21"/>
    </row>
    <row r="161" spans="1:43" ht="21" customHeight="1">
      <c r="A161" s="92"/>
      <c r="B161" s="200"/>
      <c r="C161" s="204"/>
      <c r="D161" s="24">
        <f t="shared" si="23"/>
        <v>2</v>
      </c>
      <c r="E161" s="6"/>
      <c r="F161" s="6"/>
      <c r="G161" s="6"/>
      <c r="H161" s="6" t="str">
        <f>IF(B160="","",IF(SUM(E$4:G$163)=0,"",IF(I161="",IF(G161="",IF(F161="",IF(E161="",999,E161),MAX(E161:F161)),LARGE(E161:G161,2)),998)))</f>
        <v/>
      </c>
      <c r="I161" s="6"/>
      <c r="J161" s="21"/>
      <c r="K161" s="124"/>
      <c r="L161" s="92"/>
      <c r="M161" s="200"/>
      <c r="N161" s="204"/>
      <c r="O161" s="24">
        <f t="shared" si="24"/>
        <v>2</v>
      </c>
      <c r="P161" s="6"/>
      <c r="Q161" s="6"/>
      <c r="R161" s="6"/>
      <c r="S161" s="6" t="str">
        <f>IF(M160="","",IF(SUM(P$4:R$163)=0,"",IF(T161="",IF(R161="",IF(Q161="",IF(P161="",999,P161),MAX(P161:Q161)),LARGE(P161:R161,2)),998)))</f>
        <v/>
      </c>
      <c r="T161" s="6"/>
      <c r="U161" s="21"/>
      <c r="W161" s="92"/>
      <c r="X161" s="200"/>
      <c r="Y161" s="204"/>
      <c r="Z161" s="24">
        <f t="shared" si="25"/>
        <v>2</v>
      </c>
      <c r="AA161" s="6"/>
      <c r="AB161" s="6"/>
      <c r="AC161" s="6"/>
      <c r="AD161" s="6" t="str">
        <f>IF(X160="","",IF(SUM(AA$4:AC$163)=0,"",IF(AE161="",IF(AC161="",IF(AB161="",IF(AA161="",999,AA161),MAX(AA161:AB161)),LARGE(AA161:AC161,2)),998)))</f>
        <v/>
      </c>
      <c r="AE161" s="6"/>
      <c r="AF161" s="21"/>
      <c r="AH161" s="92"/>
      <c r="AI161" s="200"/>
      <c r="AJ161" s="204"/>
      <c r="AK161" s="24">
        <f t="shared" si="26"/>
        <v>2</v>
      </c>
      <c r="AL161" s="6"/>
      <c r="AM161" s="6"/>
      <c r="AN161" s="6"/>
      <c r="AO161" s="6" t="str">
        <f>IF(AI160="","",IF(SUM(AL$4:AN$163)=0,"",IF(AP161="",IF(AN161="",IF(AM161="",IF(AL161="",999,AL161),MAX(AL161:AM161)),LARGE(AL161:AN161,2)),998)))</f>
        <v/>
      </c>
      <c r="AP161" s="6"/>
      <c r="AQ161" s="21"/>
    </row>
    <row r="162" spans="1:43" ht="21" customHeight="1">
      <c r="A162" s="92" t="str">
        <f>IF(B162="","",INDEX(Výpočty!$AJ$4:$AJ$600,MATCH('stovky startovka'!B162:B163,Výpočty!$AK$4:$AK$600,0),1))</f>
        <v/>
      </c>
      <c r="B162" s="200"/>
      <c r="C162" s="190" t="str">
        <f>IF(B162="","",INDEX(Výpočty!$AL$4:$AL$600,MATCH('stovky startovka'!B162,Výpočty!$AK$4:$AK$600,0),1))</f>
        <v/>
      </c>
      <c r="D162" s="24">
        <f t="shared" si="23"/>
        <v>1</v>
      </c>
      <c r="E162" s="6"/>
      <c r="F162" s="6"/>
      <c r="G162" s="6"/>
      <c r="H162" s="11" t="str">
        <f>IF(B162="","",IF(SUM(E$4:G$163)=0,"",IF(I162="",IF(G162="",IF(F162="",IF(E162="",999,E162),MAX(E162:F162)),LARGE(E162:G162,2)),998)))</f>
        <v/>
      </c>
      <c r="I162" s="6"/>
      <c r="J162" s="21"/>
      <c r="K162" s="124"/>
      <c r="L162" s="92" t="str">
        <f>IF(M162="","",INDEX(Výpočty!$AJ$4:$AJ$600,MATCH('stovky startovka'!M162:M163,Výpočty!$AK$4:$AK$600,0),1))</f>
        <v/>
      </c>
      <c r="M162" s="200"/>
      <c r="N162" s="190" t="str">
        <f>IF(M162="","",INDEX(Výpočty!$AL$4:$AL$600,MATCH('stovky startovka'!M162,Výpočty!$AK$4:$AK$600,0),1))</f>
        <v/>
      </c>
      <c r="O162" s="24">
        <f t="shared" si="24"/>
        <v>1</v>
      </c>
      <c r="P162" s="6"/>
      <c r="Q162" s="6"/>
      <c r="R162" s="6"/>
      <c r="S162" s="11" t="str">
        <f>IF(M162="","",IF(SUM(P$4:R$163)=0,"",IF(T162="",IF(R162="",IF(Q162="",IF(P162="",999,P162),MAX(P162:Q162)),LARGE(P162:R162,2)),998)))</f>
        <v/>
      </c>
      <c r="T162" s="6"/>
      <c r="U162" s="21"/>
      <c r="W162" s="92" t="str">
        <f>IF(X162="","",INDEX(Výpočty!$AJ$4:$AJ$600,MATCH('stovky startovka'!X162:X163,Výpočty!$AK$4:$AK$600,0),1))</f>
        <v/>
      </c>
      <c r="X162" s="200"/>
      <c r="Y162" s="190" t="str">
        <f>IF(X162="","",INDEX(Výpočty!$AL$4:$AL$600,MATCH('stovky startovka'!X162,Výpočty!$AK$4:$AK$600,0),1))</f>
        <v/>
      </c>
      <c r="Z162" s="24">
        <f t="shared" si="25"/>
        <v>1</v>
      </c>
      <c r="AA162" s="6"/>
      <c r="AB162" s="6"/>
      <c r="AC162" s="6"/>
      <c r="AD162" s="11" t="str">
        <f>IF(X162="","",IF(SUM(AA$4:AC$163)=0,"",IF(AE162="",IF(AC162="",IF(AB162="",IF(AA162="",999,AA162),MAX(AA162:AB162)),LARGE(AA162:AC162,2)),998)))</f>
        <v/>
      </c>
      <c r="AE162" s="6"/>
      <c r="AF162" s="21"/>
      <c r="AH162" s="92" t="str">
        <f>IF(AI162="","",INDEX(Výpočty!$AJ$4:$AJ$600,MATCH('stovky startovka'!AI162:AI163,Výpočty!$AK$4:$AK$600,0),1))</f>
        <v/>
      </c>
      <c r="AI162" s="200"/>
      <c r="AJ162" s="190" t="str">
        <f>IF(AI162="","",INDEX(Výpočty!$AL$4:$AL$600,MATCH('stovky startovka'!AI162,Výpočty!$AK$4:$AK$600,0),1))</f>
        <v/>
      </c>
      <c r="AK162" s="24">
        <f t="shared" si="26"/>
        <v>1</v>
      </c>
      <c r="AL162" s="6"/>
      <c r="AM162" s="6"/>
      <c r="AN162" s="6"/>
      <c r="AO162" s="11" t="str">
        <f>IF(AI162="","",IF(SUM(AL$4:AN$163)=0,"",IF(AP162="",IF(AN162="",IF(AM162="",IF(AL162="",999,AL162),MAX(AL162:AM162)),LARGE(AL162:AN162,2)),998)))</f>
        <v/>
      </c>
      <c r="AP162" s="6"/>
      <c r="AQ162" s="21"/>
    </row>
    <row r="163" spans="1:43" ht="21" customHeight="1" thickBot="1">
      <c r="A163" s="114"/>
      <c r="B163" s="203"/>
      <c r="C163" s="191"/>
      <c r="D163" s="25">
        <f t="shared" si="23"/>
        <v>2</v>
      </c>
      <c r="E163" s="10"/>
      <c r="F163" s="10"/>
      <c r="G163" s="10"/>
      <c r="H163" s="6" t="str">
        <f>IF(B162="","",IF(SUM(E$4:G$163)=0,"",IF(I163="",IF(G163="",IF(F163="",IF(E163="",999,E163),MAX(E163:F163)),LARGE(E163:G163,2)),998)))</f>
        <v/>
      </c>
      <c r="I163" s="10"/>
      <c r="J163" s="22"/>
      <c r="K163" s="124"/>
      <c r="L163" s="114"/>
      <c r="M163" s="203"/>
      <c r="N163" s="191"/>
      <c r="O163" s="25">
        <f t="shared" si="24"/>
        <v>2</v>
      </c>
      <c r="P163" s="10"/>
      <c r="Q163" s="10"/>
      <c r="R163" s="10"/>
      <c r="S163" s="6" t="str">
        <f>IF(M162="","",IF(SUM(P$4:R$163)=0,"",IF(T163="",IF(R163="",IF(Q163="",IF(P163="",999,P163),MAX(P163:Q163)),LARGE(P163:R163,2)),998)))</f>
        <v/>
      </c>
      <c r="T163" s="10"/>
      <c r="U163" s="22"/>
      <c r="W163" s="114"/>
      <c r="X163" s="203"/>
      <c r="Y163" s="191"/>
      <c r="Z163" s="25">
        <f t="shared" si="25"/>
        <v>2</v>
      </c>
      <c r="AA163" s="10"/>
      <c r="AB163" s="10"/>
      <c r="AC163" s="10"/>
      <c r="AD163" s="6" t="str">
        <f>IF(X162="","",IF(SUM(AA$4:AC$163)=0,"",IF(AE163="",IF(AC163="",IF(AB163="",IF(AA163="",999,AA163),MAX(AA163:AB163)),LARGE(AA163:AC163,2)),998)))</f>
        <v/>
      </c>
      <c r="AE163" s="10"/>
      <c r="AF163" s="22"/>
      <c r="AH163" s="114"/>
      <c r="AI163" s="203"/>
      <c r="AJ163" s="191"/>
      <c r="AK163" s="25">
        <f t="shared" si="26"/>
        <v>2</v>
      </c>
      <c r="AL163" s="10"/>
      <c r="AM163" s="10"/>
      <c r="AN163" s="10"/>
      <c r="AO163" s="6" t="str">
        <f>IF(AI162="","",IF(SUM(AL$4:AN$163)=0,"",IF(AP163="",IF(AN163="",IF(AM163="",IF(AL163="",999,AL163),MAX(AL163:AM163)),LARGE(AL163:AN163,2)),998)))</f>
        <v/>
      </c>
      <c r="AP163" s="10"/>
      <c r="AQ163" s="22"/>
    </row>
  </sheetData>
  <mergeCells count="1357">
    <mergeCell ref="AW66:AW67"/>
    <mergeCell ref="AX66:AX67"/>
    <mergeCell ref="AY66:AY67"/>
    <mergeCell ref="AZ66:AZ67"/>
    <mergeCell ref="BA66:BA67"/>
    <mergeCell ref="BB66:BB67"/>
    <mergeCell ref="BC66:BC67"/>
    <mergeCell ref="AW64:AW65"/>
    <mergeCell ref="AX64:AX65"/>
    <mergeCell ref="AY64:AY65"/>
    <mergeCell ref="AZ64:AZ65"/>
    <mergeCell ref="BA64:BA65"/>
    <mergeCell ref="BB64:BB65"/>
    <mergeCell ref="BC64:BC65"/>
    <mergeCell ref="AW62:AW63"/>
    <mergeCell ref="AX62:AX63"/>
    <mergeCell ref="AY62:AY63"/>
    <mergeCell ref="AZ62:AZ63"/>
    <mergeCell ref="BA62:BA63"/>
    <mergeCell ref="BB62:BB63"/>
    <mergeCell ref="BC62:BC63"/>
    <mergeCell ref="AW60:AW61"/>
    <mergeCell ref="AX60:AX61"/>
    <mergeCell ref="AY60:AY61"/>
    <mergeCell ref="AZ60:AZ61"/>
    <mergeCell ref="BA60:BA61"/>
    <mergeCell ref="BB60:BB61"/>
    <mergeCell ref="BC60:BC61"/>
    <mergeCell ref="AW58:AW59"/>
    <mergeCell ref="AX58:AX59"/>
    <mergeCell ref="AY58:AY59"/>
    <mergeCell ref="AZ58:AZ59"/>
    <mergeCell ref="BA58:BA59"/>
    <mergeCell ref="BB58:BB59"/>
    <mergeCell ref="BC58:BC59"/>
    <mergeCell ref="AW56:AW57"/>
    <mergeCell ref="AX56:AX57"/>
    <mergeCell ref="AY56:AY57"/>
    <mergeCell ref="AZ56:AZ57"/>
    <mergeCell ref="BA56:BA57"/>
    <mergeCell ref="BB56:BB57"/>
    <mergeCell ref="BC56:BC57"/>
    <mergeCell ref="AW54:AW55"/>
    <mergeCell ref="AX54:AX55"/>
    <mergeCell ref="AY54:AY55"/>
    <mergeCell ref="AZ54:AZ55"/>
    <mergeCell ref="BA54:BA55"/>
    <mergeCell ref="BB54:BB55"/>
    <mergeCell ref="BC54:BC55"/>
    <mergeCell ref="AV88:AV89"/>
    <mergeCell ref="AW88:AW89"/>
    <mergeCell ref="AX88:AX89"/>
    <mergeCell ref="AY88:AY89"/>
    <mergeCell ref="AZ88:AZ89"/>
    <mergeCell ref="AV90:AV91"/>
    <mergeCell ref="AW90:AW91"/>
    <mergeCell ref="AX90:AX91"/>
    <mergeCell ref="AY90:AY91"/>
    <mergeCell ref="AZ90:AZ91"/>
    <mergeCell ref="AV84:AV85"/>
    <mergeCell ref="AW84:AW85"/>
    <mergeCell ref="AX84:AX85"/>
    <mergeCell ref="AY84:AY85"/>
    <mergeCell ref="AZ84:AZ85"/>
    <mergeCell ref="AV86:AV87"/>
    <mergeCell ref="AW86:AW87"/>
    <mergeCell ref="AX86:AX87"/>
    <mergeCell ref="AY86:AY87"/>
    <mergeCell ref="AZ86:AZ87"/>
    <mergeCell ref="AW80:AW81"/>
    <mergeCell ref="AX80:AX81"/>
    <mergeCell ref="AY80:AY81"/>
    <mergeCell ref="AZ80:AZ81"/>
    <mergeCell ref="AV82:AV83"/>
    <mergeCell ref="AW82:AW83"/>
    <mergeCell ref="AX82:AX83"/>
    <mergeCell ref="AY82:AY83"/>
    <mergeCell ref="AZ82:AZ83"/>
    <mergeCell ref="AY76:AY77"/>
    <mergeCell ref="AZ76:AZ77"/>
    <mergeCell ref="AV78:AV79"/>
    <mergeCell ref="AW78:AW79"/>
    <mergeCell ref="AX78:AX79"/>
    <mergeCell ref="AY78:AY79"/>
    <mergeCell ref="AZ78:AZ79"/>
    <mergeCell ref="AY72:AY73"/>
    <mergeCell ref="AZ72:AZ73"/>
    <mergeCell ref="AV74:AV75"/>
    <mergeCell ref="AW74:AW75"/>
    <mergeCell ref="AX74:AX75"/>
    <mergeCell ref="AY74:AY75"/>
    <mergeCell ref="AZ74:AZ75"/>
    <mergeCell ref="AU86:AU87"/>
    <mergeCell ref="AU88:AU89"/>
    <mergeCell ref="AU90:AU91"/>
    <mergeCell ref="AV72:AV73"/>
    <mergeCell ref="AW72:AW73"/>
    <mergeCell ref="AX72:AX73"/>
    <mergeCell ref="AV76:AV77"/>
    <mergeCell ref="AW76:AW77"/>
    <mergeCell ref="AX76:AX77"/>
    <mergeCell ref="AV80:AV81"/>
    <mergeCell ref="AH162:AH163"/>
    <mergeCell ref="AI162:AI163"/>
    <mergeCell ref="AJ162:AJ163"/>
    <mergeCell ref="AU72:AU73"/>
    <mergeCell ref="AU74:AU75"/>
    <mergeCell ref="AU76:AU77"/>
    <mergeCell ref="AU78:AU79"/>
    <mergeCell ref="AU80:AU81"/>
    <mergeCell ref="AU82:AU83"/>
    <mergeCell ref="AU84:AU85"/>
    <mergeCell ref="AH158:AH159"/>
    <mergeCell ref="AI158:AI159"/>
    <mergeCell ref="AJ158:AJ159"/>
    <mergeCell ref="AH160:AH161"/>
    <mergeCell ref="AI160:AI161"/>
    <mergeCell ref="AJ160:AJ161"/>
    <mergeCell ref="AH154:AH155"/>
    <mergeCell ref="AI154:AI155"/>
    <mergeCell ref="AJ154:AJ155"/>
    <mergeCell ref="AH156:AH157"/>
    <mergeCell ref="AI156:AI157"/>
    <mergeCell ref="AJ156:AJ157"/>
    <mergeCell ref="AH150:AH151"/>
    <mergeCell ref="AI150:AI151"/>
    <mergeCell ref="AJ150:AJ151"/>
    <mergeCell ref="AH152:AH153"/>
    <mergeCell ref="AI152:AI153"/>
    <mergeCell ref="AJ152:AJ153"/>
    <mergeCell ref="AH146:AH147"/>
    <mergeCell ref="AI146:AI147"/>
    <mergeCell ref="AJ146:AJ147"/>
    <mergeCell ref="AH148:AH149"/>
    <mergeCell ref="AI148:AI149"/>
    <mergeCell ref="AJ148:AJ149"/>
    <mergeCell ref="AH142:AH143"/>
    <mergeCell ref="AI142:AI143"/>
    <mergeCell ref="AJ142:AJ143"/>
    <mergeCell ref="AH144:AH145"/>
    <mergeCell ref="AI144:AI145"/>
    <mergeCell ref="AJ144:AJ145"/>
    <mergeCell ref="AH138:AH139"/>
    <mergeCell ref="AI138:AI139"/>
    <mergeCell ref="AJ138:AJ139"/>
    <mergeCell ref="AH140:AH141"/>
    <mergeCell ref="AI140:AI141"/>
    <mergeCell ref="AJ140:AJ141"/>
    <mergeCell ref="AH134:AH135"/>
    <mergeCell ref="AI134:AI135"/>
    <mergeCell ref="AJ134:AJ135"/>
    <mergeCell ref="AH136:AH137"/>
    <mergeCell ref="AI136:AI137"/>
    <mergeCell ref="AJ136:AJ137"/>
    <mergeCell ref="AH130:AH131"/>
    <mergeCell ref="AI130:AI131"/>
    <mergeCell ref="AJ130:AJ131"/>
    <mergeCell ref="AH132:AH133"/>
    <mergeCell ref="AI132:AI133"/>
    <mergeCell ref="AJ132:AJ133"/>
    <mergeCell ref="AH126:AH127"/>
    <mergeCell ref="AI126:AI127"/>
    <mergeCell ref="AJ126:AJ127"/>
    <mergeCell ref="AH128:AH129"/>
    <mergeCell ref="AI128:AI129"/>
    <mergeCell ref="AJ128:AJ129"/>
    <mergeCell ref="AH122:AH123"/>
    <mergeCell ref="AI122:AI123"/>
    <mergeCell ref="AJ122:AJ123"/>
    <mergeCell ref="AH124:AH125"/>
    <mergeCell ref="AI124:AI125"/>
    <mergeCell ref="AJ124:AJ125"/>
    <mergeCell ref="AH118:AH119"/>
    <mergeCell ref="AI118:AI119"/>
    <mergeCell ref="AJ118:AJ119"/>
    <mergeCell ref="AH120:AH121"/>
    <mergeCell ref="AI120:AI121"/>
    <mergeCell ref="AJ120:AJ121"/>
    <mergeCell ref="AH114:AH115"/>
    <mergeCell ref="AI114:AI115"/>
    <mergeCell ref="AJ114:AJ115"/>
    <mergeCell ref="AH116:AH117"/>
    <mergeCell ref="AI116:AI117"/>
    <mergeCell ref="AJ116:AJ117"/>
    <mergeCell ref="AH110:AH111"/>
    <mergeCell ref="AI110:AI111"/>
    <mergeCell ref="AJ110:AJ111"/>
    <mergeCell ref="AH112:AH113"/>
    <mergeCell ref="AI112:AI113"/>
    <mergeCell ref="AJ112:AJ113"/>
    <mergeCell ref="AH106:AH107"/>
    <mergeCell ref="AI106:AI107"/>
    <mergeCell ref="AJ106:AJ107"/>
    <mergeCell ref="AH108:AH109"/>
    <mergeCell ref="AI108:AI109"/>
    <mergeCell ref="AJ108:AJ109"/>
    <mergeCell ref="AH102:AH103"/>
    <mergeCell ref="AI102:AI103"/>
    <mergeCell ref="AJ102:AJ103"/>
    <mergeCell ref="AH104:AH105"/>
    <mergeCell ref="AI104:AI105"/>
    <mergeCell ref="AJ104:AJ105"/>
    <mergeCell ref="AH98:AH99"/>
    <mergeCell ref="AI98:AI99"/>
    <mergeCell ref="AJ98:AJ99"/>
    <mergeCell ref="AH100:AH101"/>
    <mergeCell ref="AI100:AI101"/>
    <mergeCell ref="AJ100:AJ101"/>
    <mergeCell ref="AH94:AH95"/>
    <mergeCell ref="AI94:AI95"/>
    <mergeCell ref="AJ94:AJ95"/>
    <mergeCell ref="AH96:AH97"/>
    <mergeCell ref="AI96:AI97"/>
    <mergeCell ref="AJ96:AJ97"/>
    <mergeCell ref="AH90:AH91"/>
    <mergeCell ref="AI90:AI91"/>
    <mergeCell ref="AJ90:AJ91"/>
    <mergeCell ref="AH92:AH93"/>
    <mergeCell ref="AI92:AI93"/>
    <mergeCell ref="AJ92:AJ93"/>
    <mergeCell ref="AH86:AH87"/>
    <mergeCell ref="AI86:AI87"/>
    <mergeCell ref="AJ86:AJ87"/>
    <mergeCell ref="AH88:AH89"/>
    <mergeCell ref="AI88:AI89"/>
    <mergeCell ref="AJ88:AJ89"/>
    <mergeCell ref="AH82:AH83"/>
    <mergeCell ref="AI82:AI83"/>
    <mergeCell ref="AJ82:AJ83"/>
    <mergeCell ref="AH84:AH85"/>
    <mergeCell ref="AI84:AI85"/>
    <mergeCell ref="AJ84:AJ85"/>
    <mergeCell ref="AH78:AH79"/>
    <mergeCell ref="AI78:AI79"/>
    <mergeCell ref="AJ78:AJ79"/>
    <mergeCell ref="AH80:AH81"/>
    <mergeCell ref="AI80:AI81"/>
    <mergeCell ref="AJ80:AJ81"/>
    <mergeCell ref="AH74:AH75"/>
    <mergeCell ref="AI74:AI75"/>
    <mergeCell ref="AJ74:AJ75"/>
    <mergeCell ref="AH76:AH77"/>
    <mergeCell ref="AI76:AI77"/>
    <mergeCell ref="AJ76:AJ77"/>
    <mergeCell ref="AH70:AH71"/>
    <mergeCell ref="AI70:AI71"/>
    <mergeCell ref="AJ70:AJ71"/>
    <mergeCell ref="AH72:AH73"/>
    <mergeCell ref="AI72:AI73"/>
    <mergeCell ref="AJ72:AJ73"/>
    <mergeCell ref="AH66:AH67"/>
    <mergeCell ref="AI66:AI67"/>
    <mergeCell ref="AJ66:AJ67"/>
    <mergeCell ref="AH68:AH69"/>
    <mergeCell ref="AI68:AI69"/>
    <mergeCell ref="AJ68:AJ69"/>
    <mergeCell ref="AH62:AH63"/>
    <mergeCell ref="AI62:AI63"/>
    <mergeCell ref="AJ62:AJ63"/>
    <mergeCell ref="AH64:AH65"/>
    <mergeCell ref="AI64:AI65"/>
    <mergeCell ref="AJ64:AJ65"/>
    <mergeCell ref="AH58:AH59"/>
    <mergeCell ref="AI58:AI59"/>
    <mergeCell ref="AJ58:AJ59"/>
    <mergeCell ref="AH60:AH61"/>
    <mergeCell ref="AI60:AI61"/>
    <mergeCell ref="AJ60:AJ61"/>
    <mergeCell ref="AH54:AH55"/>
    <mergeCell ref="AI54:AI55"/>
    <mergeCell ref="AJ54:AJ55"/>
    <mergeCell ref="AH56:AH57"/>
    <mergeCell ref="AI56:AI57"/>
    <mergeCell ref="AJ56:AJ57"/>
    <mergeCell ref="AH50:AH51"/>
    <mergeCell ref="AI50:AI51"/>
    <mergeCell ref="AJ50:AJ51"/>
    <mergeCell ref="AH52:AH53"/>
    <mergeCell ref="AI52:AI53"/>
    <mergeCell ref="AJ52:AJ53"/>
    <mergeCell ref="AH46:AH47"/>
    <mergeCell ref="AI46:AI47"/>
    <mergeCell ref="AJ46:AJ47"/>
    <mergeCell ref="AH48:AH49"/>
    <mergeCell ref="AI48:AI49"/>
    <mergeCell ref="AJ48:AJ49"/>
    <mergeCell ref="AH42:AH43"/>
    <mergeCell ref="AI42:AI43"/>
    <mergeCell ref="AJ42:AJ43"/>
    <mergeCell ref="AH44:AH45"/>
    <mergeCell ref="AI44:AI45"/>
    <mergeCell ref="AJ44:AJ45"/>
    <mergeCell ref="AH38:AH39"/>
    <mergeCell ref="AI38:AI39"/>
    <mergeCell ref="AJ38:AJ39"/>
    <mergeCell ref="AH40:AH41"/>
    <mergeCell ref="AI40:AI41"/>
    <mergeCell ref="AJ40:AJ41"/>
    <mergeCell ref="AH34:AH35"/>
    <mergeCell ref="AI34:AI35"/>
    <mergeCell ref="AJ34:AJ35"/>
    <mergeCell ref="AH36:AH37"/>
    <mergeCell ref="AI36:AI37"/>
    <mergeCell ref="AJ36:AJ37"/>
    <mergeCell ref="AH30:AH31"/>
    <mergeCell ref="AI30:AI31"/>
    <mergeCell ref="AJ30:AJ31"/>
    <mergeCell ref="AH32:AH33"/>
    <mergeCell ref="AI32:AI33"/>
    <mergeCell ref="AJ32:AJ33"/>
    <mergeCell ref="AH26:AH27"/>
    <mergeCell ref="AI26:AI27"/>
    <mergeCell ref="AJ26:AJ27"/>
    <mergeCell ref="AH28:AH29"/>
    <mergeCell ref="AI28:AI29"/>
    <mergeCell ref="AJ28:AJ29"/>
    <mergeCell ref="AH22:AH23"/>
    <mergeCell ref="AI22:AI23"/>
    <mergeCell ref="AJ22:AJ23"/>
    <mergeCell ref="AH24:AH25"/>
    <mergeCell ref="AI24:AI25"/>
    <mergeCell ref="AJ24:AJ25"/>
    <mergeCell ref="AH18:AH19"/>
    <mergeCell ref="AI18:AI19"/>
    <mergeCell ref="AJ18:AJ19"/>
    <mergeCell ref="AH20:AH21"/>
    <mergeCell ref="AI20:AI21"/>
    <mergeCell ref="AJ20:AJ21"/>
    <mergeCell ref="AH14:AH15"/>
    <mergeCell ref="AI14:AI15"/>
    <mergeCell ref="AJ14:AJ15"/>
    <mergeCell ref="AH16:AH17"/>
    <mergeCell ref="AI16:AI17"/>
    <mergeCell ref="AJ16:AJ17"/>
    <mergeCell ref="AJ8:AJ9"/>
    <mergeCell ref="AH10:AH11"/>
    <mergeCell ref="AI10:AI11"/>
    <mergeCell ref="AJ10:AJ11"/>
    <mergeCell ref="AH12:AH13"/>
    <mergeCell ref="AI12:AI13"/>
    <mergeCell ref="AJ12:AJ13"/>
    <mergeCell ref="W162:W163"/>
    <mergeCell ref="X162:X163"/>
    <mergeCell ref="Y162:Y163"/>
    <mergeCell ref="AH4:AH5"/>
    <mergeCell ref="AJ4:AJ5"/>
    <mergeCell ref="AH6:AH7"/>
    <mergeCell ref="AI6:AI7"/>
    <mergeCell ref="AJ6:AJ7"/>
    <mergeCell ref="AH8:AH9"/>
    <mergeCell ref="AI8:AI9"/>
    <mergeCell ref="W158:W159"/>
    <mergeCell ref="X158:X159"/>
    <mergeCell ref="Y158:Y159"/>
    <mergeCell ref="W160:W161"/>
    <mergeCell ref="X160:X161"/>
    <mergeCell ref="Y160:Y161"/>
    <mergeCell ref="W154:W155"/>
    <mergeCell ref="X154:X155"/>
    <mergeCell ref="Y154:Y155"/>
    <mergeCell ref="W156:W157"/>
    <mergeCell ref="X156:X157"/>
    <mergeCell ref="Y156:Y157"/>
    <mergeCell ref="W150:W151"/>
    <mergeCell ref="X150:X151"/>
    <mergeCell ref="Y150:Y151"/>
    <mergeCell ref="W152:W153"/>
    <mergeCell ref="X152:X153"/>
    <mergeCell ref="Y152:Y153"/>
    <mergeCell ref="W146:W147"/>
    <mergeCell ref="X146:X147"/>
    <mergeCell ref="Y146:Y147"/>
    <mergeCell ref="W148:W149"/>
    <mergeCell ref="X148:X149"/>
    <mergeCell ref="Y148:Y149"/>
    <mergeCell ref="W142:W143"/>
    <mergeCell ref="X142:X143"/>
    <mergeCell ref="Y142:Y143"/>
    <mergeCell ref="W144:W145"/>
    <mergeCell ref="X144:X145"/>
    <mergeCell ref="Y144:Y145"/>
    <mergeCell ref="W138:W139"/>
    <mergeCell ref="X138:X139"/>
    <mergeCell ref="Y138:Y139"/>
    <mergeCell ref="W140:W141"/>
    <mergeCell ref="X140:X141"/>
    <mergeCell ref="Y140:Y141"/>
    <mergeCell ref="W134:W135"/>
    <mergeCell ref="X134:X135"/>
    <mergeCell ref="Y134:Y135"/>
    <mergeCell ref="W136:W137"/>
    <mergeCell ref="X136:X137"/>
    <mergeCell ref="Y136:Y137"/>
    <mergeCell ref="W130:W131"/>
    <mergeCell ref="X130:X131"/>
    <mergeCell ref="Y130:Y131"/>
    <mergeCell ref="W132:W133"/>
    <mergeCell ref="X132:X133"/>
    <mergeCell ref="Y132:Y133"/>
    <mergeCell ref="W126:W127"/>
    <mergeCell ref="X126:X127"/>
    <mergeCell ref="Y126:Y127"/>
    <mergeCell ref="W128:W129"/>
    <mergeCell ref="X128:X129"/>
    <mergeCell ref="Y128:Y129"/>
    <mergeCell ref="W122:W123"/>
    <mergeCell ref="X122:X123"/>
    <mergeCell ref="Y122:Y123"/>
    <mergeCell ref="W124:W125"/>
    <mergeCell ref="X124:X125"/>
    <mergeCell ref="Y124:Y125"/>
    <mergeCell ref="W118:W119"/>
    <mergeCell ref="X118:X119"/>
    <mergeCell ref="Y118:Y119"/>
    <mergeCell ref="W120:W121"/>
    <mergeCell ref="X120:X121"/>
    <mergeCell ref="Y120:Y121"/>
    <mergeCell ref="W114:W115"/>
    <mergeCell ref="X114:X115"/>
    <mergeCell ref="Y114:Y115"/>
    <mergeCell ref="W116:W117"/>
    <mergeCell ref="X116:X117"/>
    <mergeCell ref="Y116:Y117"/>
    <mergeCell ref="W110:W111"/>
    <mergeCell ref="X110:X111"/>
    <mergeCell ref="Y110:Y111"/>
    <mergeCell ref="W112:W113"/>
    <mergeCell ref="X112:X113"/>
    <mergeCell ref="Y112:Y113"/>
    <mergeCell ref="W106:W107"/>
    <mergeCell ref="X106:X107"/>
    <mergeCell ref="Y106:Y107"/>
    <mergeCell ref="W108:W109"/>
    <mergeCell ref="X108:X109"/>
    <mergeCell ref="Y108:Y109"/>
    <mergeCell ref="W102:W103"/>
    <mergeCell ref="X102:X103"/>
    <mergeCell ref="Y102:Y103"/>
    <mergeCell ref="W104:W105"/>
    <mergeCell ref="X104:X105"/>
    <mergeCell ref="Y104:Y105"/>
    <mergeCell ref="W98:W99"/>
    <mergeCell ref="X98:X99"/>
    <mergeCell ref="Y98:Y99"/>
    <mergeCell ref="W100:W101"/>
    <mergeCell ref="X100:X101"/>
    <mergeCell ref="Y100:Y101"/>
    <mergeCell ref="W94:W95"/>
    <mergeCell ref="X94:X95"/>
    <mergeCell ref="Y94:Y95"/>
    <mergeCell ref="W96:W97"/>
    <mergeCell ref="X96:X97"/>
    <mergeCell ref="Y96:Y97"/>
    <mergeCell ref="W90:W91"/>
    <mergeCell ref="X90:X91"/>
    <mergeCell ref="Y90:Y91"/>
    <mergeCell ref="W92:W93"/>
    <mergeCell ref="X92:X93"/>
    <mergeCell ref="Y92:Y93"/>
    <mergeCell ref="W86:W87"/>
    <mergeCell ref="X86:X87"/>
    <mergeCell ref="Y86:Y87"/>
    <mergeCell ref="W88:W89"/>
    <mergeCell ref="X88:X89"/>
    <mergeCell ref="Y88:Y89"/>
    <mergeCell ref="W82:W83"/>
    <mergeCell ref="X82:X83"/>
    <mergeCell ref="Y82:Y83"/>
    <mergeCell ref="W84:W85"/>
    <mergeCell ref="X84:X85"/>
    <mergeCell ref="Y84:Y85"/>
    <mergeCell ref="W78:W79"/>
    <mergeCell ref="X78:X79"/>
    <mergeCell ref="Y78:Y79"/>
    <mergeCell ref="W80:W81"/>
    <mergeCell ref="X80:X81"/>
    <mergeCell ref="Y80:Y81"/>
    <mergeCell ref="W74:W75"/>
    <mergeCell ref="X74:X75"/>
    <mergeCell ref="Y74:Y75"/>
    <mergeCell ref="W76:W77"/>
    <mergeCell ref="X76:X77"/>
    <mergeCell ref="Y76:Y77"/>
    <mergeCell ref="W70:W71"/>
    <mergeCell ref="X70:X71"/>
    <mergeCell ref="Y70:Y71"/>
    <mergeCell ref="W72:W73"/>
    <mergeCell ref="X72:X73"/>
    <mergeCell ref="Y72:Y73"/>
    <mergeCell ref="W66:W67"/>
    <mergeCell ref="X66:X67"/>
    <mergeCell ref="Y66:Y67"/>
    <mergeCell ref="W68:W69"/>
    <mergeCell ref="X68:X69"/>
    <mergeCell ref="Y68:Y69"/>
    <mergeCell ref="W62:W63"/>
    <mergeCell ref="X62:X63"/>
    <mergeCell ref="Y62:Y63"/>
    <mergeCell ref="W64:W65"/>
    <mergeCell ref="X64:X65"/>
    <mergeCell ref="Y64:Y65"/>
    <mergeCell ref="W58:W59"/>
    <mergeCell ref="X58:X59"/>
    <mergeCell ref="Y58:Y59"/>
    <mergeCell ref="W60:W61"/>
    <mergeCell ref="X60:X61"/>
    <mergeCell ref="Y60:Y61"/>
    <mergeCell ref="W54:W55"/>
    <mergeCell ref="X54:X55"/>
    <mergeCell ref="Y54:Y55"/>
    <mergeCell ref="W56:W57"/>
    <mergeCell ref="X56:X57"/>
    <mergeCell ref="Y56:Y57"/>
    <mergeCell ref="W50:W51"/>
    <mergeCell ref="X50:X51"/>
    <mergeCell ref="Y50:Y51"/>
    <mergeCell ref="W52:W53"/>
    <mergeCell ref="X52:X53"/>
    <mergeCell ref="Y52:Y53"/>
    <mergeCell ref="W46:W47"/>
    <mergeCell ref="X46:X47"/>
    <mergeCell ref="Y46:Y47"/>
    <mergeCell ref="W48:W49"/>
    <mergeCell ref="X48:X49"/>
    <mergeCell ref="Y48:Y49"/>
    <mergeCell ref="W42:W43"/>
    <mergeCell ref="X42:X43"/>
    <mergeCell ref="Y42:Y43"/>
    <mergeCell ref="W44:W45"/>
    <mergeCell ref="X44:X45"/>
    <mergeCell ref="Y44:Y45"/>
    <mergeCell ref="W38:W39"/>
    <mergeCell ref="X38:X39"/>
    <mergeCell ref="Y38:Y39"/>
    <mergeCell ref="W40:W41"/>
    <mergeCell ref="X40:X41"/>
    <mergeCell ref="Y40:Y41"/>
    <mergeCell ref="W34:W35"/>
    <mergeCell ref="X34:X35"/>
    <mergeCell ref="Y34:Y35"/>
    <mergeCell ref="W36:W37"/>
    <mergeCell ref="X36:X37"/>
    <mergeCell ref="Y36:Y37"/>
    <mergeCell ref="W30:W31"/>
    <mergeCell ref="X30:X31"/>
    <mergeCell ref="Y30:Y31"/>
    <mergeCell ref="W32:W33"/>
    <mergeCell ref="X32:X33"/>
    <mergeCell ref="Y32:Y33"/>
    <mergeCell ref="W26:W27"/>
    <mergeCell ref="X26:X27"/>
    <mergeCell ref="Y26:Y27"/>
    <mergeCell ref="W28:W29"/>
    <mergeCell ref="X28:X29"/>
    <mergeCell ref="Y28:Y29"/>
    <mergeCell ref="W22:W23"/>
    <mergeCell ref="X22:X23"/>
    <mergeCell ref="Y22:Y23"/>
    <mergeCell ref="W24:W25"/>
    <mergeCell ref="X24:X25"/>
    <mergeCell ref="Y24:Y25"/>
    <mergeCell ref="W18:W19"/>
    <mergeCell ref="X18:X19"/>
    <mergeCell ref="Y18:Y19"/>
    <mergeCell ref="W20:W21"/>
    <mergeCell ref="X20:X21"/>
    <mergeCell ref="Y20:Y21"/>
    <mergeCell ref="W14:W15"/>
    <mergeCell ref="X14:X15"/>
    <mergeCell ref="Y14:Y15"/>
    <mergeCell ref="W16:W17"/>
    <mergeCell ref="X16:X17"/>
    <mergeCell ref="Y16:Y17"/>
    <mergeCell ref="W10:W11"/>
    <mergeCell ref="X10:X11"/>
    <mergeCell ref="Y10:Y11"/>
    <mergeCell ref="W12:W13"/>
    <mergeCell ref="X12:X13"/>
    <mergeCell ref="Y12:Y13"/>
    <mergeCell ref="W4:W5"/>
    <mergeCell ref="Y4:Y5"/>
    <mergeCell ref="W6:W7"/>
    <mergeCell ref="X6:X7"/>
    <mergeCell ref="Y6:Y7"/>
    <mergeCell ref="W8:W9"/>
    <mergeCell ref="X8:X9"/>
    <mergeCell ref="Y8:Y9"/>
    <mergeCell ref="L160:L161"/>
    <mergeCell ref="M160:M161"/>
    <mergeCell ref="N160:N161"/>
    <mergeCell ref="L144:L145"/>
    <mergeCell ref="M144:M145"/>
    <mergeCell ref="N144:N145"/>
    <mergeCell ref="L146:L147"/>
    <mergeCell ref="M146:M147"/>
    <mergeCell ref="N146:N147"/>
    <mergeCell ref="L140:L141"/>
    <mergeCell ref="M140:M141"/>
    <mergeCell ref="N140:N141"/>
    <mergeCell ref="L142:L143"/>
    <mergeCell ref="M142:M143"/>
    <mergeCell ref="N142:N143"/>
    <mergeCell ref="L136:L137"/>
    <mergeCell ref="M136:M137"/>
    <mergeCell ref="N136:N137"/>
    <mergeCell ref="L162:L163"/>
    <mergeCell ref="M162:M163"/>
    <mergeCell ref="N162:N163"/>
    <mergeCell ref="L156:L157"/>
    <mergeCell ref="M156:M157"/>
    <mergeCell ref="N156:N157"/>
    <mergeCell ref="L158:L159"/>
    <mergeCell ref="M158:M159"/>
    <mergeCell ref="N158:N159"/>
    <mergeCell ref="L152:L153"/>
    <mergeCell ref="M152:M153"/>
    <mergeCell ref="N152:N153"/>
    <mergeCell ref="L154:L155"/>
    <mergeCell ref="M154:M155"/>
    <mergeCell ref="N154:N155"/>
    <mergeCell ref="L148:L149"/>
    <mergeCell ref="M148:M149"/>
    <mergeCell ref="N148:N149"/>
    <mergeCell ref="L150:L151"/>
    <mergeCell ref="M150:M151"/>
    <mergeCell ref="N150:N151"/>
    <mergeCell ref="L138:L139"/>
    <mergeCell ref="M138:M139"/>
    <mergeCell ref="N138:N139"/>
    <mergeCell ref="L132:L133"/>
    <mergeCell ref="M132:M133"/>
    <mergeCell ref="N132:N133"/>
    <mergeCell ref="L134:L135"/>
    <mergeCell ref="M134:M135"/>
    <mergeCell ref="N134:N135"/>
    <mergeCell ref="L128:L129"/>
    <mergeCell ref="M128:M129"/>
    <mergeCell ref="N128:N129"/>
    <mergeCell ref="L130:L131"/>
    <mergeCell ref="M130:M131"/>
    <mergeCell ref="N130:N131"/>
    <mergeCell ref="L124:L125"/>
    <mergeCell ref="M124:M125"/>
    <mergeCell ref="N124:N125"/>
    <mergeCell ref="L126:L127"/>
    <mergeCell ref="M126:M127"/>
    <mergeCell ref="N126:N127"/>
    <mergeCell ref="L120:L121"/>
    <mergeCell ref="M120:M121"/>
    <mergeCell ref="N120:N121"/>
    <mergeCell ref="L122:L123"/>
    <mergeCell ref="M122:M123"/>
    <mergeCell ref="N122:N123"/>
    <mergeCell ref="L116:L117"/>
    <mergeCell ref="M116:M117"/>
    <mergeCell ref="N116:N117"/>
    <mergeCell ref="L118:L119"/>
    <mergeCell ref="M118:M119"/>
    <mergeCell ref="N118:N119"/>
    <mergeCell ref="L112:L113"/>
    <mergeCell ref="M112:M113"/>
    <mergeCell ref="N112:N113"/>
    <mergeCell ref="L114:L115"/>
    <mergeCell ref="M114:M115"/>
    <mergeCell ref="N114:N115"/>
    <mergeCell ref="L108:L109"/>
    <mergeCell ref="M108:M109"/>
    <mergeCell ref="N108:N109"/>
    <mergeCell ref="L110:L111"/>
    <mergeCell ref="M110:M111"/>
    <mergeCell ref="N110:N111"/>
    <mergeCell ref="L104:L105"/>
    <mergeCell ref="M104:M105"/>
    <mergeCell ref="N104:N105"/>
    <mergeCell ref="L106:L107"/>
    <mergeCell ref="M106:M107"/>
    <mergeCell ref="N106:N107"/>
    <mergeCell ref="L100:L101"/>
    <mergeCell ref="M100:M101"/>
    <mergeCell ref="N100:N101"/>
    <mergeCell ref="L102:L103"/>
    <mergeCell ref="M102:M103"/>
    <mergeCell ref="N102:N103"/>
    <mergeCell ref="L96:L97"/>
    <mergeCell ref="M96:M97"/>
    <mergeCell ref="N96:N97"/>
    <mergeCell ref="L98:L99"/>
    <mergeCell ref="M98:M99"/>
    <mergeCell ref="N98:N99"/>
    <mergeCell ref="L92:L93"/>
    <mergeCell ref="M92:M93"/>
    <mergeCell ref="N92:N93"/>
    <mergeCell ref="L94:L95"/>
    <mergeCell ref="M94:M95"/>
    <mergeCell ref="N94:N95"/>
    <mergeCell ref="L88:L89"/>
    <mergeCell ref="M88:M89"/>
    <mergeCell ref="N88:N89"/>
    <mergeCell ref="L90:L91"/>
    <mergeCell ref="M90:M91"/>
    <mergeCell ref="N90:N91"/>
    <mergeCell ref="L84:L85"/>
    <mergeCell ref="M84:M85"/>
    <mergeCell ref="N84:N85"/>
    <mergeCell ref="L86:L87"/>
    <mergeCell ref="M86:M87"/>
    <mergeCell ref="N86:N87"/>
    <mergeCell ref="L80:L81"/>
    <mergeCell ref="M80:M81"/>
    <mergeCell ref="N80:N81"/>
    <mergeCell ref="L82:L83"/>
    <mergeCell ref="M82:M83"/>
    <mergeCell ref="N82:N83"/>
    <mergeCell ref="L76:L77"/>
    <mergeCell ref="M76:M77"/>
    <mergeCell ref="N76:N77"/>
    <mergeCell ref="L78:L79"/>
    <mergeCell ref="M78:M79"/>
    <mergeCell ref="N78:N79"/>
    <mergeCell ref="L72:L73"/>
    <mergeCell ref="M72:M73"/>
    <mergeCell ref="N72:N73"/>
    <mergeCell ref="L74:L75"/>
    <mergeCell ref="M74:M75"/>
    <mergeCell ref="N74:N75"/>
    <mergeCell ref="L68:L69"/>
    <mergeCell ref="M68:M69"/>
    <mergeCell ref="N68:N69"/>
    <mergeCell ref="L70:L71"/>
    <mergeCell ref="M70:M71"/>
    <mergeCell ref="N70:N71"/>
    <mergeCell ref="L64:L65"/>
    <mergeCell ref="M64:M65"/>
    <mergeCell ref="N64:N65"/>
    <mergeCell ref="L66:L67"/>
    <mergeCell ref="M66:M67"/>
    <mergeCell ref="N66:N67"/>
    <mergeCell ref="L60:L61"/>
    <mergeCell ref="M60:M61"/>
    <mergeCell ref="N60:N61"/>
    <mergeCell ref="L62:L63"/>
    <mergeCell ref="M62:M63"/>
    <mergeCell ref="N62:N63"/>
    <mergeCell ref="L56:L57"/>
    <mergeCell ref="M56:M57"/>
    <mergeCell ref="N56:N57"/>
    <mergeCell ref="L58:L59"/>
    <mergeCell ref="M58:M59"/>
    <mergeCell ref="N58:N59"/>
    <mergeCell ref="L52:L53"/>
    <mergeCell ref="M52:M53"/>
    <mergeCell ref="N52:N53"/>
    <mergeCell ref="L54:L55"/>
    <mergeCell ref="M54:M55"/>
    <mergeCell ref="N54:N55"/>
    <mergeCell ref="N28:N29"/>
    <mergeCell ref="L48:L49"/>
    <mergeCell ref="M48:M49"/>
    <mergeCell ref="N48:N49"/>
    <mergeCell ref="L50:L51"/>
    <mergeCell ref="M50:M51"/>
    <mergeCell ref="N50:N51"/>
    <mergeCell ref="L44:L45"/>
    <mergeCell ref="M44:M45"/>
    <mergeCell ref="N44:N45"/>
    <mergeCell ref="L46:L47"/>
    <mergeCell ref="M46:M47"/>
    <mergeCell ref="N46:N47"/>
    <mergeCell ref="L40:L41"/>
    <mergeCell ref="M40:M41"/>
    <mergeCell ref="N40:N41"/>
    <mergeCell ref="L42:L43"/>
    <mergeCell ref="M42:M43"/>
    <mergeCell ref="N42:N43"/>
    <mergeCell ref="L16:L17"/>
    <mergeCell ref="M16:M17"/>
    <mergeCell ref="N16:N17"/>
    <mergeCell ref="N4:N5"/>
    <mergeCell ref="L6:L7"/>
    <mergeCell ref="N6:N7"/>
    <mergeCell ref="L8:L9"/>
    <mergeCell ref="N8:N9"/>
    <mergeCell ref="L10:L11"/>
    <mergeCell ref="M10:M11"/>
    <mergeCell ref="N10:N11"/>
    <mergeCell ref="L36:L37"/>
    <mergeCell ref="M36:M37"/>
    <mergeCell ref="N36:N37"/>
    <mergeCell ref="L38:L39"/>
    <mergeCell ref="M38:M39"/>
    <mergeCell ref="N38:N39"/>
    <mergeCell ref="M30:M31"/>
    <mergeCell ref="N30:N31"/>
    <mergeCell ref="L32:L33"/>
    <mergeCell ref="M32:M33"/>
    <mergeCell ref="N32:N33"/>
    <mergeCell ref="L34:L35"/>
    <mergeCell ref="M34:M35"/>
    <mergeCell ref="N34:N35"/>
    <mergeCell ref="M24:M25"/>
    <mergeCell ref="N24:N25"/>
    <mergeCell ref="L26:L27"/>
    <mergeCell ref="M26:M27"/>
    <mergeCell ref="N26:N27"/>
    <mergeCell ref="L28:L29"/>
    <mergeCell ref="M28:M29"/>
    <mergeCell ref="C154:C155"/>
    <mergeCell ref="C156:C157"/>
    <mergeCell ref="C158:C159"/>
    <mergeCell ref="C160:C161"/>
    <mergeCell ref="C162:C163"/>
    <mergeCell ref="L4:L5"/>
    <mergeCell ref="L12:L13"/>
    <mergeCell ref="L18:L19"/>
    <mergeCell ref="L24:L25"/>
    <mergeCell ref="L30:L31"/>
    <mergeCell ref="C142:C143"/>
    <mergeCell ref="C144:C145"/>
    <mergeCell ref="C146:C147"/>
    <mergeCell ref="C148:C149"/>
    <mergeCell ref="C150:C151"/>
    <mergeCell ref="C152:C153"/>
    <mergeCell ref="C130:C131"/>
    <mergeCell ref="C132:C133"/>
    <mergeCell ref="C134:C135"/>
    <mergeCell ref="C136:C137"/>
    <mergeCell ref="C138:C139"/>
    <mergeCell ref="C140:C141"/>
    <mergeCell ref="C118:C119"/>
    <mergeCell ref="C120:C121"/>
    <mergeCell ref="C122:C123"/>
    <mergeCell ref="C124:C125"/>
    <mergeCell ref="C126:C127"/>
    <mergeCell ref="C128:C129"/>
    <mergeCell ref="C106:C107"/>
    <mergeCell ref="C108:C109"/>
    <mergeCell ref="C110:C111"/>
    <mergeCell ref="C112:C113"/>
    <mergeCell ref="C114:C115"/>
    <mergeCell ref="C116:C117"/>
    <mergeCell ref="C94:C95"/>
    <mergeCell ref="C96:C97"/>
    <mergeCell ref="C98:C99"/>
    <mergeCell ref="C100:C101"/>
    <mergeCell ref="C102:C103"/>
    <mergeCell ref="C104:C105"/>
    <mergeCell ref="C82:C83"/>
    <mergeCell ref="C84:C85"/>
    <mergeCell ref="C86:C87"/>
    <mergeCell ref="C88:C89"/>
    <mergeCell ref="C90:C91"/>
    <mergeCell ref="C92:C93"/>
    <mergeCell ref="C70:C71"/>
    <mergeCell ref="C72:C73"/>
    <mergeCell ref="C74:C75"/>
    <mergeCell ref="C76:C77"/>
    <mergeCell ref="C78:C79"/>
    <mergeCell ref="C80:C81"/>
    <mergeCell ref="C60:C61"/>
    <mergeCell ref="C62:C63"/>
    <mergeCell ref="C64:C65"/>
    <mergeCell ref="C66:C67"/>
    <mergeCell ref="C68:C69"/>
    <mergeCell ref="C46:C47"/>
    <mergeCell ref="C48:C49"/>
    <mergeCell ref="C50:C51"/>
    <mergeCell ref="C52:C53"/>
    <mergeCell ref="C54:C55"/>
    <mergeCell ref="C56:C57"/>
    <mergeCell ref="C34:C35"/>
    <mergeCell ref="C36:C37"/>
    <mergeCell ref="C38:C39"/>
    <mergeCell ref="C40:C41"/>
    <mergeCell ref="C42:C43"/>
    <mergeCell ref="C44:C45"/>
    <mergeCell ref="C24:C25"/>
    <mergeCell ref="C26:C27"/>
    <mergeCell ref="C28:C29"/>
    <mergeCell ref="C30:C31"/>
    <mergeCell ref="C32:C33"/>
    <mergeCell ref="A162:A163"/>
    <mergeCell ref="B162:B163"/>
    <mergeCell ref="C4:C5"/>
    <mergeCell ref="C6:C7"/>
    <mergeCell ref="C8:C9"/>
    <mergeCell ref="C10:C11"/>
    <mergeCell ref="C12:C13"/>
    <mergeCell ref="C14:C15"/>
    <mergeCell ref="C16:C17"/>
    <mergeCell ref="C18:C19"/>
    <mergeCell ref="A156:A157"/>
    <mergeCell ref="B156:B157"/>
    <mergeCell ref="A158:A159"/>
    <mergeCell ref="B158:B159"/>
    <mergeCell ref="A160:A161"/>
    <mergeCell ref="B160:B161"/>
    <mergeCell ref="A150:A151"/>
    <mergeCell ref="B150:B151"/>
    <mergeCell ref="A152:A153"/>
    <mergeCell ref="B152:B153"/>
    <mergeCell ref="A154:A155"/>
    <mergeCell ref="B154:B155"/>
    <mergeCell ref="A144:A145"/>
    <mergeCell ref="B144:B145"/>
    <mergeCell ref="A146:A147"/>
    <mergeCell ref="B146:B147"/>
    <mergeCell ref="C58:C59"/>
    <mergeCell ref="A148:A149"/>
    <mergeCell ref="B148:B149"/>
    <mergeCell ref="A138:A139"/>
    <mergeCell ref="B138:B139"/>
    <mergeCell ref="A140:A141"/>
    <mergeCell ref="B140:B141"/>
    <mergeCell ref="A142:A143"/>
    <mergeCell ref="B142:B143"/>
    <mergeCell ref="A132:A133"/>
    <mergeCell ref="B132:B133"/>
    <mergeCell ref="A134:A135"/>
    <mergeCell ref="B134:B135"/>
    <mergeCell ref="A136:A137"/>
    <mergeCell ref="B136:B137"/>
    <mergeCell ref="A126:A127"/>
    <mergeCell ref="B126:B127"/>
    <mergeCell ref="A128:A129"/>
    <mergeCell ref="B128:B129"/>
    <mergeCell ref="A130:A131"/>
    <mergeCell ref="B130:B131"/>
    <mergeCell ref="A120:A121"/>
    <mergeCell ref="B120:B121"/>
    <mergeCell ref="A122:A123"/>
    <mergeCell ref="B122:B123"/>
    <mergeCell ref="A124:A125"/>
    <mergeCell ref="B124:B125"/>
    <mergeCell ref="A114:A115"/>
    <mergeCell ref="B114:B115"/>
    <mergeCell ref="A116:A117"/>
    <mergeCell ref="B116:B117"/>
    <mergeCell ref="A118:A119"/>
    <mergeCell ref="B118:B119"/>
    <mergeCell ref="A108:A109"/>
    <mergeCell ref="B108:B109"/>
    <mergeCell ref="A110:A111"/>
    <mergeCell ref="B110:B111"/>
    <mergeCell ref="A112:A113"/>
    <mergeCell ref="B112:B113"/>
    <mergeCell ref="A102:A103"/>
    <mergeCell ref="B102:B103"/>
    <mergeCell ref="A104:A105"/>
    <mergeCell ref="B104:B105"/>
    <mergeCell ref="A106:A107"/>
    <mergeCell ref="B106:B107"/>
    <mergeCell ref="A96:A97"/>
    <mergeCell ref="B96:B97"/>
    <mergeCell ref="A98:A99"/>
    <mergeCell ref="B98:B99"/>
    <mergeCell ref="A100:A101"/>
    <mergeCell ref="B100:B101"/>
    <mergeCell ref="A90:A91"/>
    <mergeCell ref="B90:B91"/>
    <mergeCell ref="A92:A93"/>
    <mergeCell ref="B92:B93"/>
    <mergeCell ref="A94:A95"/>
    <mergeCell ref="B94:B95"/>
    <mergeCell ref="A84:A85"/>
    <mergeCell ref="B84:B85"/>
    <mergeCell ref="A86:A87"/>
    <mergeCell ref="B86:B87"/>
    <mergeCell ref="A88:A89"/>
    <mergeCell ref="B88:B89"/>
    <mergeCell ref="B72:B73"/>
    <mergeCell ref="B74:B75"/>
    <mergeCell ref="B76:B77"/>
    <mergeCell ref="B78:B79"/>
    <mergeCell ref="B80:B81"/>
    <mergeCell ref="A82:A83"/>
    <mergeCell ref="B82:B83"/>
    <mergeCell ref="B60:B61"/>
    <mergeCell ref="B62:B63"/>
    <mergeCell ref="B64:B65"/>
    <mergeCell ref="B66:B67"/>
    <mergeCell ref="B68:B69"/>
    <mergeCell ref="B70:B71"/>
    <mergeCell ref="B48:B49"/>
    <mergeCell ref="B50:B51"/>
    <mergeCell ref="B52:B53"/>
    <mergeCell ref="B54:B55"/>
    <mergeCell ref="B56:B57"/>
    <mergeCell ref="B58:B59"/>
    <mergeCell ref="B36:B37"/>
    <mergeCell ref="B38:B39"/>
    <mergeCell ref="B40:B41"/>
    <mergeCell ref="B42:B43"/>
    <mergeCell ref="B44:B45"/>
    <mergeCell ref="B46:B47"/>
    <mergeCell ref="B24:B25"/>
    <mergeCell ref="B26:B27"/>
    <mergeCell ref="B28:B29"/>
    <mergeCell ref="B30:B31"/>
    <mergeCell ref="B32:B33"/>
    <mergeCell ref="B34:B35"/>
    <mergeCell ref="K156:K157"/>
    <mergeCell ref="K158:K159"/>
    <mergeCell ref="K160:K161"/>
    <mergeCell ref="K162:K163"/>
    <mergeCell ref="B10:B11"/>
    <mergeCell ref="B12:B13"/>
    <mergeCell ref="B14:B15"/>
    <mergeCell ref="B16:B17"/>
    <mergeCell ref="B18:B19"/>
    <mergeCell ref="B20:B21"/>
    <mergeCell ref="K144:K145"/>
    <mergeCell ref="K146:K147"/>
    <mergeCell ref="K148:K149"/>
    <mergeCell ref="K150:K151"/>
    <mergeCell ref="K152:K153"/>
    <mergeCell ref="K154:K155"/>
    <mergeCell ref="K132:K133"/>
    <mergeCell ref="K134:K135"/>
    <mergeCell ref="K136:K137"/>
    <mergeCell ref="K138:K139"/>
    <mergeCell ref="K140:K141"/>
    <mergeCell ref="K142:K143"/>
    <mergeCell ref="K120:K121"/>
    <mergeCell ref="K122:K123"/>
    <mergeCell ref="K124:K125"/>
    <mergeCell ref="K126:K127"/>
    <mergeCell ref="K128:K129"/>
    <mergeCell ref="K130:K131"/>
    <mergeCell ref="K108:K109"/>
    <mergeCell ref="K110:K111"/>
    <mergeCell ref="K112:K113"/>
    <mergeCell ref="K114:K115"/>
    <mergeCell ref="K116:K117"/>
    <mergeCell ref="K118:K119"/>
    <mergeCell ref="K96:K97"/>
    <mergeCell ref="K98:K99"/>
    <mergeCell ref="K100:K101"/>
    <mergeCell ref="K102:K103"/>
    <mergeCell ref="K104:K105"/>
    <mergeCell ref="K106:K107"/>
    <mergeCell ref="K84:K85"/>
    <mergeCell ref="K86:K87"/>
    <mergeCell ref="K88:K89"/>
    <mergeCell ref="K90:K91"/>
    <mergeCell ref="K92:K93"/>
    <mergeCell ref="K94:K95"/>
    <mergeCell ref="K72:K73"/>
    <mergeCell ref="K74:K75"/>
    <mergeCell ref="K76:K77"/>
    <mergeCell ref="K78:K79"/>
    <mergeCell ref="K80:K81"/>
    <mergeCell ref="K82:K83"/>
    <mergeCell ref="K60:K61"/>
    <mergeCell ref="K62:K63"/>
    <mergeCell ref="K64:K65"/>
    <mergeCell ref="K66:K67"/>
    <mergeCell ref="K68:K69"/>
    <mergeCell ref="K70:K71"/>
    <mergeCell ref="K48:K49"/>
    <mergeCell ref="K50:K51"/>
    <mergeCell ref="K52:K53"/>
    <mergeCell ref="K54:K55"/>
    <mergeCell ref="K56:K57"/>
    <mergeCell ref="K58:K59"/>
    <mergeCell ref="K36:K37"/>
    <mergeCell ref="K38:K39"/>
    <mergeCell ref="K40:K41"/>
    <mergeCell ref="K42:K43"/>
    <mergeCell ref="K44:K45"/>
    <mergeCell ref="K46:K47"/>
    <mergeCell ref="K24:K25"/>
    <mergeCell ref="K26:K27"/>
    <mergeCell ref="K28:K29"/>
    <mergeCell ref="K30:K31"/>
    <mergeCell ref="K32:K33"/>
    <mergeCell ref="K34:K35"/>
    <mergeCell ref="A78:A79"/>
    <mergeCell ref="A80:A81"/>
    <mergeCell ref="K4:K5"/>
    <mergeCell ref="K6:K7"/>
    <mergeCell ref="K8:K9"/>
    <mergeCell ref="K10:K11"/>
    <mergeCell ref="K12:K13"/>
    <mergeCell ref="K14:K15"/>
    <mergeCell ref="K16:K17"/>
    <mergeCell ref="K18:K19"/>
    <mergeCell ref="A66:A67"/>
    <mergeCell ref="A68:A69"/>
    <mergeCell ref="A70:A71"/>
    <mergeCell ref="A72:A73"/>
    <mergeCell ref="A74:A75"/>
    <mergeCell ref="A76:A77"/>
    <mergeCell ref="A54:A55"/>
    <mergeCell ref="A56:A57"/>
    <mergeCell ref="A58:A59"/>
    <mergeCell ref="A60:A61"/>
    <mergeCell ref="A62:A63"/>
    <mergeCell ref="A64:A65"/>
    <mergeCell ref="A42:A43"/>
    <mergeCell ref="A44:A45"/>
    <mergeCell ref="A46:A47"/>
    <mergeCell ref="A48:A49"/>
    <mergeCell ref="A50:A51"/>
    <mergeCell ref="A52:A53"/>
    <mergeCell ref="A30:A31"/>
    <mergeCell ref="A32:A33"/>
    <mergeCell ref="A34:A35"/>
    <mergeCell ref="A36:A37"/>
    <mergeCell ref="A38:A39"/>
    <mergeCell ref="A40:A41"/>
    <mergeCell ref="A18:A19"/>
    <mergeCell ref="A20:A21"/>
    <mergeCell ref="A22:A23"/>
    <mergeCell ref="A24:A25"/>
    <mergeCell ref="A26:A27"/>
    <mergeCell ref="A28:A29"/>
    <mergeCell ref="A6:A7"/>
    <mergeCell ref="A8:A9"/>
    <mergeCell ref="A10:A11"/>
    <mergeCell ref="A12:A13"/>
    <mergeCell ref="A14:A15"/>
    <mergeCell ref="A16:A17"/>
    <mergeCell ref="AW52:AW53"/>
    <mergeCell ref="AX52:AX53"/>
    <mergeCell ref="AY52:AY53"/>
    <mergeCell ref="AZ52:AZ53"/>
    <mergeCell ref="BA52:BA53"/>
    <mergeCell ref="BB52:BB53"/>
    <mergeCell ref="BC52:BC53"/>
    <mergeCell ref="BC50:BC51"/>
    <mergeCell ref="AW50:AW51"/>
    <mergeCell ref="AX50:AX51"/>
    <mergeCell ref="AY50:AY51"/>
    <mergeCell ref="AZ50:AZ51"/>
    <mergeCell ref="BA50:BA51"/>
    <mergeCell ref="BB50:BB51"/>
    <mergeCell ref="AW48:AW49"/>
    <mergeCell ref="AX48:AX49"/>
    <mergeCell ref="AY48:AY49"/>
    <mergeCell ref="AZ48:AZ49"/>
    <mergeCell ref="BA48:BA49"/>
    <mergeCell ref="BB48:BB49"/>
    <mergeCell ref="BC48:BC49"/>
    <mergeCell ref="BC46:BC47"/>
    <mergeCell ref="AW46:AW47"/>
    <mergeCell ref="AX46:AX47"/>
    <mergeCell ref="AY46:AY47"/>
    <mergeCell ref="AZ46:AZ47"/>
    <mergeCell ref="BA46:BA47"/>
    <mergeCell ref="BB46:BB47"/>
    <mergeCell ref="BC44:BC45"/>
    <mergeCell ref="AW44:AW45"/>
    <mergeCell ref="AX44:AX45"/>
    <mergeCell ref="AY44:AY45"/>
    <mergeCell ref="AZ44:AZ45"/>
    <mergeCell ref="BA44:BA45"/>
    <mergeCell ref="BB44:BB45"/>
    <mergeCell ref="BC42:BC43"/>
    <mergeCell ref="AW42:AW43"/>
    <mergeCell ref="AX42:AX43"/>
    <mergeCell ref="AY42:AY43"/>
    <mergeCell ref="AZ42:AZ43"/>
    <mergeCell ref="BA42:BA43"/>
    <mergeCell ref="BB42:BB43"/>
    <mergeCell ref="BC40:BC41"/>
    <mergeCell ref="AW40:AW41"/>
    <mergeCell ref="AX40:AX41"/>
    <mergeCell ref="AY40:AY41"/>
    <mergeCell ref="AZ40:AZ41"/>
    <mergeCell ref="BA40:BA41"/>
    <mergeCell ref="BB40:BB41"/>
    <mergeCell ref="BC38:BC39"/>
    <mergeCell ref="AW38:AW39"/>
    <mergeCell ref="AX38:AX39"/>
    <mergeCell ref="AY38:AY39"/>
    <mergeCell ref="AZ38:AZ39"/>
    <mergeCell ref="BA38:BA39"/>
    <mergeCell ref="BB38:BB39"/>
    <mergeCell ref="BC36:BC37"/>
    <mergeCell ref="AW36:AW37"/>
    <mergeCell ref="AX36:AX37"/>
    <mergeCell ref="AY36:AY37"/>
    <mergeCell ref="AZ36:AZ37"/>
    <mergeCell ref="BA36:BA37"/>
    <mergeCell ref="BB36:BB37"/>
    <mergeCell ref="BC34:BC35"/>
    <mergeCell ref="AW34:AW35"/>
    <mergeCell ref="AX34:AX35"/>
    <mergeCell ref="AY34:AY35"/>
    <mergeCell ref="AZ34:AZ35"/>
    <mergeCell ref="BA34:BA35"/>
    <mergeCell ref="BB34:BB35"/>
    <mergeCell ref="BC32:BC33"/>
    <mergeCell ref="AW32:AW33"/>
    <mergeCell ref="AX32:AX33"/>
    <mergeCell ref="AY32:AY33"/>
    <mergeCell ref="AZ32:AZ33"/>
    <mergeCell ref="BA32:BA33"/>
    <mergeCell ref="BB32:BB33"/>
    <mergeCell ref="BC30:BC31"/>
    <mergeCell ref="AW30:AW31"/>
    <mergeCell ref="AX30:AX31"/>
    <mergeCell ref="AY30:AY31"/>
    <mergeCell ref="AZ30:AZ31"/>
    <mergeCell ref="BA30:BA31"/>
    <mergeCell ref="BB30:BB31"/>
    <mergeCell ref="BC28:BC29"/>
    <mergeCell ref="AW28:AW29"/>
    <mergeCell ref="AX28:AX29"/>
    <mergeCell ref="AY28:AY29"/>
    <mergeCell ref="AZ28:AZ29"/>
    <mergeCell ref="BA28:BA29"/>
    <mergeCell ref="BB28:BB29"/>
    <mergeCell ref="BB26:BB27"/>
    <mergeCell ref="BC26:BC27"/>
    <mergeCell ref="BC22:BC23"/>
    <mergeCell ref="A4:A5"/>
    <mergeCell ref="B8:B9"/>
    <mergeCell ref="M6:M7"/>
    <mergeCell ref="M8:M9"/>
    <mergeCell ref="AW26:AW27"/>
    <mergeCell ref="AX26:AX27"/>
    <mergeCell ref="AY26:AY27"/>
    <mergeCell ref="AZ26:AZ27"/>
    <mergeCell ref="BA26:BA27"/>
    <mergeCell ref="AW22:AW23"/>
    <mergeCell ref="AX22:AX23"/>
    <mergeCell ref="AY22:AY23"/>
    <mergeCell ref="AZ22:AZ23"/>
    <mergeCell ref="BA22:BA23"/>
    <mergeCell ref="BB22:BB23"/>
    <mergeCell ref="BC20:BC21"/>
    <mergeCell ref="AW20:AW21"/>
    <mergeCell ref="AX20:AX21"/>
    <mergeCell ref="AY20:AY21"/>
    <mergeCell ref="AZ20:AZ21"/>
    <mergeCell ref="BA20:BA21"/>
    <mergeCell ref="BB20:BB21"/>
    <mergeCell ref="BC8:BC9"/>
    <mergeCell ref="AW8:AW9"/>
    <mergeCell ref="AX8:AX9"/>
    <mergeCell ref="AY8:AY9"/>
    <mergeCell ref="AZ8:AZ9"/>
    <mergeCell ref="BA8:BA9"/>
    <mergeCell ref="BB8:BB9"/>
    <mergeCell ref="BC6:BC7"/>
    <mergeCell ref="AW6:AW7"/>
    <mergeCell ref="BC18:BC19"/>
    <mergeCell ref="AW18:AW19"/>
    <mergeCell ref="AX18:AX19"/>
    <mergeCell ref="AY18:AY19"/>
    <mergeCell ref="AZ18:AZ19"/>
    <mergeCell ref="BA18:BA19"/>
    <mergeCell ref="BB18:BB19"/>
    <mergeCell ref="BC16:BC17"/>
    <mergeCell ref="AW16:AW17"/>
    <mergeCell ref="AX16:AX17"/>
    <mergeCell ref="AY16:AY17"/>
    <mergeCell ref="AZ16:AZ17"/>
    <mergeCell ref="BA16:BA17"/>
    <mergeCell ref="BB16:BB17"/>
    <mergeCell ref="BC14:BC15"/>
    <mergeCell ref="AW14:AW15"/>
    <mergeCell ref="AX14:AX15"/>
    <mergeCell ref="AY14:AY15"/>
    <mergeCell ref="AZ14:AZ15"/>
    <mergeCell ref="BA14:BA15"/>
    <mergeCell ref="BB14:BB15"/>
    <mergeCell ref="BB6:BB7"/>
    <mergeCell ref="K20:K21"/>
    <mergeCell ref="K22:K23"/>
    <mergeCell ref="B22:B23"/>
    <mergeCell ref="C20:C21"/>
    <mergeCell ref="BC12:BC13"/>
    <mergeCell ref="AW12:AW13"/>
    <mergeCell ref="AX12:AX13"/>
    <mergeCell ref="AY12:AY13"/>
    <mergeCell ref="AZ12:AZ13"/>
    <mergeCell ref="BA12:BA13"/>
    <mergeCell ref="BB12:BB13"/>
    <mergeCell ref="BC10:BC11"/>
    <mergeCell ref="AW10:AW11"/>
    <mergeCell ref="AX10:AX11"/>
    <mergeCell ref="AY10:AY11"/>
    <mergeCell ref="AZ10:AZ11"/>
    <mergeCell ref="BA10:BA11"/>
    <mergeCell ref="BB10:BB11"/>
    <mergeCell ref="C22:C23"/>
    <mergeCell ref="M18:M19"/>
    <mergeCell ref="N18:N19"/>
    <mergeCell ref="L20:L21"/>
    <mergeCell ref="M20:M21"/>
    <mergeCell ref="N20:N21"/>
    <mergeCell ref="L22:L23"/>
    <mergeCell ref="M22:M23"/>
    <mergeCell ref="N22:N23"/>
    <mergeCell ref="M12:M13"/>
    <mergeCell ref="N12:N13"/>
    <mergeCell ref="L14:L15"/>
    <mergeCell ref="M14:M15"/>
    <mergeCell ref="N14:N15"/>
    <mergeCell ref="BC4:BC5"/>
    <mergeCell ref="AW4:AW5"/>
    <mergeCell ref="AX4:AX5"/>
    <mergeCell ref="AY4:AY5"/>
    <mergeCell ref="AZ4:AZ5"/>
    <mergeCell ref="BA4:BA5"/>
    <mergeCell ref="BB4:BB5"/>
    <mergeCell ref="AM1:AM3"/>
    <mergeCell ref="AN1:AN3"/>
    <mergeCell ref="AO1:AO3"/>
    <mergeCell ref="AP1:AP3"/>
    <mergeCell ref="AQ1:AQ3"/>
    <mergeCell ref="B4:B5"/>
    <mergeCell ref="M4:M5"/>
    <mergeCell ref="B6:B7"/>
    <mergeCell ref="X4:X5"/>
    <mergeCell ref="AI4:AI5"/>
    <mergeCell ref="B1:C1"/>
    <mergeCell ref="M1:N1"/>
    <mergeCell ref="X1:Y1"/>
    <mergeCell ref="AI1:AJ1"/>
    <mergeCell ref="AK1:AK3"/>
    <mergeCell ref="AL1:AL3"/>
    <mergeCell ref="W1:W3"/>
    <mergeCell ref="Z1:Z3"/>
    <mergeCell ref="AA1:AA3"/>
    <mergeCell ref="AB1:AB3"/>
    <mergeCell ref="AC1:AC3"/>
    <mergeCell ref="AD1:AD3"/>
    <mergeCell ref="Q1:Q3"/>
    <mergeCell ref="R1:R3"/>
    <mergeCell ref="S1:S3"/>
    <mergeCell ref="T1:T3"/>
    <mergeCell ref="U1:U3"/>
    <mergeCell ref="AX6:AX7"/>
    <mergeCell ref="AY6:AY7"/>
    <mergeCell ref="AZ6:AZ7"/>
    <mergeCell ref="BA6:BA7"/>
    <mergeCell ref="M2:N2"/>
    <mergeCell ref="I1:I3"/>
    <mergeCell ref="J1:J3"/>
    <mergeCell ref="B2:C2"/>
    <mergeCell ref="L1:L3"/>
    <mergeCell ref="O1:O3"/>
    <mergeCell ref="P1:P3"/>
    <mergeCell ref="A1:A3"/>
    <mergeCell ref="D1:D3"/>
    <mergeCell ref="E1:E3"/>
    <mergeCell ref="F1:F3"/>
    <mergeCell ref="G1:G3"/>
    <mergeCell ref="H1:H3"/>
    <mergeCell ref="AI2:AJ2"/>
    <mergeCell ref="AE1:AE3"/>
    <mergeCell ref="AF1:AF3"/>
    <mergeCell ref="X2:Y2"/>
    <mergeCell ref="AH1:AH3"/>
  </mergeCells>
  <pageMargins left="0.70866141732283472" right="0.70866141732283472" top="0.78740157480314965" bottom="0.78740157480314965" header="0.31496062992125984" footer="0.31496062992125984"/>
  <pageSetup paperSize="9" scale="67" orientation="portrait" r:id="rId1"/>
  <headerFooter>
    <oddHeader>&amp;L&amp;D&amp;C&amp;F/ &amp;A&amp;R&amp;P</oddHeader>
  </headerFooter>
  <rowBreaks count="4" manualBreakCount="4">
    <brk id="33" max="42" man="1"/>
    <brk id="43" max="16383" man="1"/>
    <brk id="63" max="42" man="1"/>
    <brk id="83" max="16383" man="1"/>
  </rowBreaks>
  <colBreaks count="3" manualBreakCount="3">
    <brk id="11" max="162" man="1"/>
    <brk id="21" max="1048575" man="1"/>
    <brk id="32" max="162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83"/>
  <sheetViews>
    <sheetView view="pageBreakPreview" zoomScale="60" zoomScaleNormal="100" workbookViewId="0">
      <selection activeCell="M4" sqref="M4:M21"/>
    </sheetView>
  </sheetViews>
  <sheetFormatPr defaultRowHeight="15"/>
  <cols>
    <col min="1" max="1" width="6.28515625" customWidth="1"/>
    <col min="2" max="2" width="34.28515625" customWidth="1"/>
    <col min="3" max="3" width="24.85546875" customWidth="1"/>
    <col min="4" max="4" width="4.28515625" customWidth="1"/>
    <col min="5" max="7" width="9.85546875" customWidth="1"/>
    <col min="8" max="8" width="7.42578125" customWidth="1"/>
    <col min="9" max="9" width="29.85546875" customWidth="1"/>
    <col min="10" max="10" width="12.42578125" customWidth="1"/>
    <col min="11" max="11" width="0.85546875" customWidth="1"/>
    <col min="12" max="12" width="6.28515625" customWidth="1"/>
    <col min="13" max="13" width="34.28515625" customWidth="1"/>
    <col min="14" max="14" width="24.85546875" customWidth="1"/>
    <col min="15" max="15" width="4.28515625" customWidth="1"/>
    <col min="16" max="18" width="9.85546875" customWidth="1"/>
    <col min="19" max="19" width="7.42578125" customWidth="1"/>
    <col min="20" max="20" width="29.85546875" customWidth="1"/>
    <col min="21" max="21" width="12.42578125" customWidth="1"/>
  </cols>
  <sheetData>
    <row r="1" spans="1:22" ht="23.25" customHeight="1">
      <c r="A1" s="76" t="s">
        <v>37</v>
      </c>
      <c r="B1" s="133" t="s">
        <v>29</v>
      </c>
      <c r="C1" s="161"/>
      <c r="D1" s="172" t="s">
        <v>21</v>
      </c>
      <c r="E1" s="167" t="s">
        <v>36</v>
      </c>
      <c r="F1" s="172" t="s">
        <v>30</v>
      </c>
      <c r="G1" s="172" t="s">
        <v>31</v>
      </c>
      <c r="H1" s="172" t="s">
        <v>32</v>
      </c>
      <c r="I1" s="167" t="s">
        <v>17</v>
      </c>
      <c r="J1" s="103" t="s">
        <v>33</v>
      </c>
      <c r="L1" s="76" t="s">
        <v>37</v>
      </c>
      <c r="M1" s="133" t="s">
        <v>53</v>
      </c>
      <c r="N1" s="161"/>
      <c r="O1" s="172" t="s">
        <v>21</v>
      </c>
      <c r="P1" s="167" t="s">
        <v>36</v>
      </c>
      <c r="Q1" s="172" t="s">
        <v>30</v>
      </c>
      <c r="R1" s="172" t="s">
        <v>31</v>
      </c>
      <c r="S1" s="172" t="s">
        <v>32</v>
      </c>
      <c r="T1" s="167" t="s">
        <v>17</v>
      </c>
      <c r="U1" s="103" t="s">
        <v>33</v>
      </c>
    </row>
    <row r="2" spans="1:22" ht="23.25" customHeight="1">
      <c r="A2" s="77"/>
      <c r="B2" s="220" t="s">
        <v>55</v>
      </c>
      <c r="C2" s="221"/>
      <c r="D2" s="173"/>
      <c r="E2" s="125"/>
      <c r="F2" s="173"/>
      <c r="G2" s="173"/>
      <c r="H2" s="173"/>
      <c r="I2" s="125"/>
      <c r="J2" s="104"/>
      <c r="L2" s="77"/>
      <c r="M2" s="169" t="s">
        <v>55</v>
      </c>
      <c r="N2" s="170"/>
      <c r="O2" s="173"/>
      <c r="P2" s="125"/>
      <c r="Q2" s="173"/>
      <c r="R2" s="173"/>
      <c r="S2" s="173"/>
      <c r="T2" s="125"/>
      <c r="U2" s="104"/>
    </row>
    <row r="3" spans="1:22" ht="23.25" customHeight="1" thickBot="1">
      <c r="A3" s="171"/>
      <c r="B3" s="46" t="s">
        <v>26</v>
      </c>
      <c r="C3" s="46" t="s">
        <v>35</v>
      </c>
      <c r="D3" s="174"/>
      <c r="E3" s="168"/>
      <c r="F3" s="174"/>
      <c r="G3" s="174"/>
      <c r="H3" s="174"/>
      <c r="I3" s="168"/>
      <c r="J3" s="117"/>
      <c r="L3" s="171"/>
      <c r="M3" s="10" t="s">
        <v>26</v>
      </c>
      <c r="N3" s="10" t="s">
        <v>35</v>
      </c>
      <c r="O3" s="174"/>
      <c r="P3" s="168"/>
      <c r="Q3" s="174"/>
      <c r="R3" s="174"/>
      <c r="S3" s="174"/>
      <c r="T3" s="168"/>
      <c r="U3" s="117"/>
    </row>
    <row r="4" spans="1:22" ht="24" customHeight="1" thickBot="1">
      <c r="A4" s="84" t="str">
        <f>IF(B4="","",INDEX(Výpočty!$AJ$4:$AJ$600,MATCH(B4,Výpočty!$AK$4:$AK$600,0),1))</f>
        <v/>
      </c>
      <c r="B4" s="215"/>
      <c r="C4" s="152" t="str">
        <f>IF(B4="","",INDEX(Výpočty!$AL$4:$AL$600,MATCH(B4,Výpočty!$AK$4:$AK$600,0),1))</f>
        <v/>
      </c>
      <c r="D4" s="23">
        <v>1</v>
      </c>
      <c r="E4" s="19">
        <v>19.792000000000002</v>
      </c>
      <c r="F4" s="19"/>
      <c r="G4" s="19"/>
      <c r="H4" s="19" t="str">
        <f>IF(B4="","",IF(SUM(E$4:G$163)=0,"",IF(I4="",IF(G4="",IF(F4="",IF(E4="",999,E4),MAX(E4:F4)),LARGE(E4:G4,2)),998)))</f>
        <v/>
      </c>
      <c r="I4" s="19"/>
      <c r="J4" s="20"/>
      <c r="K4" s="124"/>
      <c r="L4" s="84" t="str">
        <f>IF(M4="","",INDEX(Výpočty!$AJ$4:$AJ$600,MATCH(M4,Výpočty!$AK$4:$AK$600,0),1))</f>
        <v/>
      </c>
      <c r="M4" s="218"/>
      <c r="N4" s="152" t="str">
        <f>IF(M4="","",INDEX(Výpočty!$AL$4:$AL$600,MATCH(M4,Výpočty!$AK$4:$AK$600,0),1))</f>
        <v/>
      </c>
      <c r="O4" s="23">
        <v>1</v>
      </c>
      <c r="P4" s="19"/>
      <c r="Q4" s="19"/>
      <c r="R4" s="19"/>
      <c r="S4" s="19" t="str">
        <f>IF(M4="","",IF(SUM(P$4:R$163)=0,"",IF(T4="",IF(R4="",IF(Q4="",IF(P4="",999,P4),MAX(P4:Q4)),LARGE(P4:R4,2)),998)))</f>
        <v/>
      </c>
      <c r="T4" s="19"/>
      <c r="U4" s="20"/>
      <c r="V4" s="219">
        <v>1</v>
      </c>
    </row>
    <row r="5" spans="1:22" ht="24" customHeight="1" thickBot="1">
      <c r="A5" s="72"/>
      <c r="B5" s="217"/>
      <c r="C5" s="214"/>
      <c r="D5" s="24">
        <v>2</v>
      </c>
      <c r="E5" s="6"/>
      <c r="F5" s="6"/>
      <c r="G5" s="6"/>
      <c r="H5" s="29" t="str">
        <f>IF(B4="","",IF(SUM(E$4:G$163)=0,"",IF(I5="",IF(G5="",IF(F5="",IF(E5="",999,E5),MAX(E5:F5)),LARGE(E5:G5,2)),998)))</f>
        <v/>
      </c>
      <c r="I5" s="6"/>
      <c r="J5" s="21"/>
      <c r="K5" s="124"/>
      <c r="L5" s="72"/>
      <c r="M5" s="218"/>
      <c r="N5" s="214"/>
      <c r="O5" s="24">
        <v>2</v>
      </c>
      <c r="P5" s="6"/>
      <c r="Q5" s="6"/>
      <c r="R5" s="6"/>
      <c r="S5" s="29" t="str">
        <f>IF(M4="","",IF(SUM(P$4:R$163)=0,"",IF(T5="",IF(R5="",IF(Q5="",IF(P5="",999,P5),MAX(P5:Q5)),LARGE(P5:R5,2)),998)))</f>
        <v/>
      </c>
      <c r="T5" s="6"/>
      <c r="U5" s="21"/>
      <c r="V5" s="219"/>
    </row>
    <row r="6" spans="1:22" ht="24" customHeight="1">
      <c r="A6" s="84" t="str">
        <f>IF(B6="","",INDEX(Výpočty!$AJ$4:$AJ$600,MATCH(B6,Výpočty!$AK$4:$AK$600,0),1))</f>
        <v/>
      </c>
      <c r="B6" s="215"/>
      <c r="C6" s="152" t="str">
        <f>IF(B6="","",INDEX(Výpočty!$AL$4:$AL$600,MATCH(B6,Výpočty!$AK$4:$AK$600,0),1))</f>
        <v/>
      </c>
      <c r="D6" s="23">
        <f>D4</f>
        <v>1</v>
      </c>
      <c r="E6" s="19">
        <v>21.998999999999999</v>
      </c>
      <c r="F6" s="19"/>
      <c r="G6" s="19"/>
      <c r="H6" s="19" t="str">
        <f t="shared" ref="H6" si="0">IF(B6="","",IF(SUM(E$4:G$163)=0,"",IF(I6="",IF(G6="",IF(F6="",IF(E6="",999,E6),MAX(E6:F6)),LARGE(E6:G6,2)),998)))</f>
        <v/>
      </c>
      <c r="I6" s="19"/>
      <c r="J6" s="20"/>
      <c r="L6" s="84" t="str">
        <f>IF(M6="","",INDEX(Výpočty!$AJ$4:$AJ$600,MATCH(M6,Výpočty!$AK$4:$AK$600,0),1))</f>
        <v/>
      </c>
      <c r="M6" s="215"/>
      <c r="N6" s="152" t="str">
        <f>IF(M6="","",INDEX(Výpočty!$AL$4:$AL$600,MATCH(M6,Výpočty!$AK$4:$AK$600,0),1))</f>
        <v/>
      </c>
      <c r="O6" s="23">
        <f>O4</f>
        <v>1</v>
      </c>
      <c r="P6" s="19"/>
      <c r="Q6" s="19"/>
      <c r="R6" s="19"/>
      <c r="S6" s="19" t="str">
        <f t="shared" ref="S6" si="1">IF(M6="","",IF(SUM(P$4:R$163)=0,"",IF(T6="",IF(R6="",IF(Q6="",IF(P6="",999,P6),MAX(P6:Q6)),LARGE(P6:R6,2)),998)))</f>
        <v/>
      </c>
      <c r="T6" s="19"/>
      <c r="U6" s="20"/>
      <c r="V6" s="219">
        <v>2</v>
      </c>
    </row>
    <row r="7" spans="1:22" ht="24" customHeight="1" thickBot="1">
      <c r="A7" s="72"/>
      <c r="B7" s="217"/>
      <c r="C7" s="214"/>
      <c r="D7" s="24">
        <f>D5</f>
        <v>2</v>
      </c>
      <c r="E7" s="6">
        <v>22.629000000000001</v>
      </c>
      <c r="F7" s="6"/>
      <c r="G7" s="6"/>
      <c r="H7" s="29" t="str">
        <f t="shared" ref="H7" si="2">IF(B6="","",IF(SUM(E$4:G$163)=0,"",IF(I7="",IF(G7="",IF(F7="",IF(E7="",999,E7),MAX(E7:F7)),LARGE(E7:G7,2)),998)))</f>
        <v/>
      </c>
      <c r="I7" s="6"/>
      <c r="J7" s="21"/>
      <c r="L7" s="72"/>
      <c r="M7" s="217"/>
      <c r="N7" s="214"/>
      <c r="O7" s="24">
        <f>O5</f>
        <v>2</v>
      </c>
      <c r="P7" s="6"/>
      <c r="Q7" s="6"/>
      <c r="R7" s="6"/>
      <c r="S7" s="29" t="str">
        <f t="shared" ref="S7" si="3">IF(M6="","",IF(SUM(P$4:R$163)=0,"",IF(T7="",IF(R7="",IF(Q7="",IF(P7="",999,P7),MAX(P7:Q7)),LARGE(P7:R7,2)),998)))</f>
        <v/>
      </c>
      <c r="T7" s="6"/>
      <c r="U7" s="21"/>
      <c r="V7" s="219"/>
    </row>
    <row r="8" spans="1:22" ht="24" customHeight="1" thickBot="1">
      <c r="A8" s="84" t="str">
        <f>IF(B8="","",INDEX(Výpočty!$AJ$4:$AJ$600,MATCH(B8,Výpočty!$AK$4:$AK$600,0),1))</f>
        <v/>
      </c>
      <c r="B8" s="215"/>
      <c r="C8" s="152" t="str">
        <f>IF(B8="","",INDEX(Výpočty!$AL$4:$AL$600,MATCH(B8,Výpočty!$AK$4:$AK$600,0),1))</f>
        <v/>
      </c>
      <c r="D8" s="23">
        <f t="shared" ref="D8:D71" si="4">D6</f>
        <v>1</v>
      </c>
      <c r="E8" s="19">
        <v>24.890999999999998</v>
      </c>
      <c r="F8" s="19"/>
      <c r="G8" s="19"/>
      <c r="H8" s="19" t="str">
        <f t="shared" ref="H8" si="5">IF(B8="","",IF(SUM(E$4:G$163)=0,"",IF(I8="",IF(G8="",IF(F8="",IF(E8="",999,E8),MAX(E8:F8)),LARGE(E8:G8,2)),998)))</f>
        <v/>
      </c>
      <c r="I8" s="19"/>
      <c r="J8" s="20"/>
      <c r="L8" s="84" t="str">
        <f>IF(M8="","",INDEX(Výpočty!$AJ$4:$AJ$600,MATCH(M8,Výpočty!$AK$4:$AK$600,0),1))</f>
        <v/>
      </c>
      <c r="M8" s="218"/>
      <c r="N8" s="152" t="str">
        <f>IF(M8="","",INDEX(Výpočty!$AL$4:$AL$600,MATCH(M8,Výpočty!$AK$4:$AK$600,0),1))</f>
        <v/>
      </c>
      <c r="O8" s="23">
        <f t="shared" ref="O8:O71" si="6">O6</f>
        <v>1</v>
      </c>
      <c r="P8" s="19"/>
      <c r="Q8" s="19"/>
      <c r="R8" s="19"/>
      <c r="S8" s="19" t="str">
        <f t="shared" ref="S8" si="7">IF(M8="","",IF(SUM(P$4:R$163)=0,"",IF(T8="",IF(R8="",IF(Q8="",IF(P8="",999,P8),MAX(P8:Q8)),LARGE(P8:R8,2)),998)))</f>
        <v/>
      </c>
      <c r="T8" s="19"/>
      <c r="U8" s="20"/>
      <c r="V8" s="219">
        <v>3</v>
      </c>
    </row>
    <row r="9" spans="1:22" ht="24" customHeight="1" thickBot="1">
      <c r="A9" s="72"/>
      <c r="B9" s="217"/>
      <c r="C9" s="214"/>
      <c r="D9" s="24">
        <f t="shared" si="4"/>
        <v>2</v>
      </c>
      <c r="E9" s="6">
        <v>19.132999999999999</v>
      </c>
      <c r="F9" s="6"/>
      <c r="G9" s="6"/>
      <c r="H9" s="29" t="str">
        <f t="shared" ref="H9" si="8">IF(B8="","",IF(SUM(E$4:G$163)=0,"",IF(I9="",IF(G9="",IF(F9="",IF(E9="",999,E9),MAX(E9:F9)),LARGE(E9:G9,2)),998)))</f>
        <v/>
      </c>
      <c r="I9" s="6"/>
      <c r="J9" s="21"/>
      <c r="L9" s="72"/>
      <c r="M9" s="218"/>
      <c r="N9" s="214"/>
      <c r="O9" s="24">
        <f t="shared" si="6"/>
        <v>2</v>
      </c>
      <c r="P9" s="6"/>
      <c r="Q9" s="6"/>
      <c r="R9" s="6"/>
      <c r="S9" s="29" t="str">
        <f t="shared" ref="S9" si="9">IF(M8="","",IF(SUM(P$4:R$163)=0,"",IF(T9="",IF(R9="",IF(Q9="",IF(P9="",999,P9),MAX(P9:Q9)),LARGE(P9:R9,2)),998)))</f>
        <v/>
      </c>
      <c r="T9" s="6"/>
      <c r="U9" s="21"/>
      <c r="V9" s="219"/>
    </row>
    <row r="10" spans="1:22" ht="24" customHeight="1">
      <c r="A10" s="84" t="str">
        <f>IF(B10="","",INDEX(Výpočty!$AJ$4:$AJ$600,MATCH(B10,Výpočty!$AK$4:$AK$600,0),1))</f>
        <v/>
      </c>
      <c r="B10" s="215"/>
      <c r="C10" s="152" t="str">
        <f>IF(B10="","",INDEX(Výpočty!$AL$4:$AL$600,MATCH(B10,Výpočty!$AK$4:$AK$600,0),1))</f>
        <v/>
      </c>
      <c r="D10" s="23">
        <f t="shared" si="4"/>
        <v>1</v>
      </c>
      <c r="E10" s="19">
        <v>22.166</v>
      </c>
      <c r="F10" s="19"/>
      <c r="G10" s="19"/>
      <c r="H10" s="19" t="str">
        <f t="shared" ref="H10" si="10">IF(B10="","",IF(SUM(E$4:G$163)=0,"",IF(I10="",IF(G10="",IF(F10="",IF(E10="",999,E10),MAX(E10:F10)),LARGE(E10:G10,2)),998)))</f>
        <v/>
      </c>
      <c r="I10" s="19"/>
      <c r="J10" s="20"/>
      <c r="L10" s="84" t="str">
        <f>IF(M10="","",INDEX(Výpočty!$AJ$4:$AJ$600,MATCH(M10,Výpočty!$AK$4:$AK$600,0),1))</f>
        <v/>
      </c>
      <c r="M10" s="215"/>
      <c r="N10" s="152" t="str">
        <f>IF(M10="","",INDEX(Výpočty!$AL$4:$AL$600,MATCH(M10,Výpočty!$AK$4:$AK$600,0),1))</f>
        <v/>
      </c>
      <c r="O10" s="23">
        <f t="shared" si="6"/>
        <v>1</v>
      </c>
      <c r="P10" s="19"/>
      <c r="Q10" s="19"/>
      <c r="R10" s="19"/>
      <c r="S10" s="19" t="str">
        <f t="shared" ref="S10" si="11">IF(M10="","",IF(SUM(P$4:R$163)=0,"",IF(T10="",IF(R10="",IF(Q10="",IF(P10="",999,P10),MAX(P10:Q10)),LARGE(P10:R10,2)),998)))</f>
        <v/>
      </c>
      <c r="T10" s="19"/>
      <c r="U10" s="20"/>
      <c r="V10" s="219">
        <v>4</v>
      </c>
    </row>
    <row r="11" spans="1:22" ht="24" customHeight="1" thickBot="1">
      <c r="A11" s="72"/>
      <c r="B11" s="217"/>
      <c r="C11" s="214"/>
      <c r="D11" s="24">
        <f t="shared" si="4"/>
        <v>2</v>
      </c>
      <c r="E11" s="6"/>
      <c r="F11" s="6"/>
      <c r="G11" s="6"/>
      <c r="H11" s="29" t="str">
        <f t="shared" ref="H11" si="12">IF(B10="","",IF(SUM(E$4:G$163)=0,"",IF(I11="",IF(G11="",IF(F11="",IF(E11="",999,E11),MAX(E11:F11)),LARGE(E11:G11,2)),998)))</f>
        <v/>
      </c>
      <c r="I11" s="6"/>
      <c r="J11" s="21"/>
      <c r="L11" s="72"/>
      <c r="M11" s="217"/>
      <c r="N11" s="214"/>
      <c r="O11" s="24">
        <f t="shared" si="6"/>
        <v>2</v>
      </c>
      <c r="P11" s="6"/>
      <c r="Q11" s="6"/>
      <c r="R11" s="6"/>
      <c r="S11" s="29" t="str">
        <f t="shared" ref="S11" si="13">IF(M10="","",IF(SUM(P$4:R$163)=0,"",IF(T11="",IF(R11="",IF(Q11="",IF(P11="",999,P11),MAX(P11:Q11)),LARGE(P11:R11,2)),998)))</f>
        <v/>
      </c>
      <c r="T11" s="6"/>
      <c r="U11" s="21"/>
      <c r="V11" s="219"/>
    </row>
    <row r="12" spans="1:22" ht="24" customHeight="1" thickBot="1">
      <c r="A12" s="84" t="str">
        <f>IF(B12="","",INDEX(Výpočty!$AJ$4:$AJ$600,MATCH(B12,Výpočty!$AK$4:$AK$600,0),1))</f>
        <v/>
      </c>
      <c r="B12" s="215"/>
      <c r="C12" s="152" t="str">
        <f>IF(B12="","",INDEX(Výpočty!$AL$4:$AL$600,MATCH(B12,Výpočty!$AK$4:$AK$600,0),1))</f>
        <v/>
      </c>
      <c r="D12" s="23">
        <f t="shared" si="4"/>
        <v>1</v>
      </c>
      <c r="E12" s="19">
        <v>20.484000000000002</v>
      </c>
      <c r="F12" s="19"/>
      <c r="G12" s="19"/>
      <c r="H12" s="19" t="str">
        <f t="shared" ref="H12" si="14">IF(B12="","",IF(SUM(E$4:G$163)=0,"",IF(I12="",IF(G12="",IF(F12="",IF(E12="",999,E12),MAX(E12:F12)),LARGE(E12:G12,2)),998)))</f>
        <v/>
      </c>
      <c r="I12" s="19"/>
      <c r="J12" s="20"/>
      <c r="L12" s="84" t="str">
        <f>IF(M12="","",INDEX(Výpočty!$AJ$4:$AJ$600,MATCH(M12,Výpočty!$AK$4:$AK$600,0),1))</f>
        <v/>
      </c>
      <c r="M12" s="218"/>
      <c r="N12" s="152" t="str">
        <f>IF(M12="","",INDEX(Výpočty!$AL$4:$AL$600,MATCH(M12,Výpočty!$AK$4:$AK$600,0),1))</f>
        <v/>
      </c>
      <c r="O12" s="23">
        <f t="shared" si="6"/>
        <v>1</v>
      </c>
      <c r="P12" s="19"/>
      <c r="Q12" s="19"/>
      <c r="R12" s="19"/>
      <c r="S12" s="19" t="str">
        <f t="shared" ref="S12" si="15">IF(M12="","",IF(SUM(P$4:R$163)=0,"",IF(T12="",IF(R12="",IF(Q12="",IF(P12="",999,P12),MAX(P12:Q12)),LARGE(P12:R12,2)),998)))</f>
        <v/>
      </c>
      <c r="T12" s="19"/>
      <c r="U12" s="20"/>
      <c r="V12" s="219">
        <v>5</v>
      </c>
    </row>
    <row r="13" spans="1:22" ht="24" customHeight="1" thickBot="1">
      <c r="A13" s="72"/>
      <c r="B13" s="217"/>
      <c r="C13" s="214"/>
      <c r="D13" s="24">
        <f t="shared" si="4"/>
        <v>2</v>
      </c>
      <c r="E13" s="6">
        <v>20.402000000000001</v>
      </c>
      <c r="F13" s="6"/>
      <c r="G13" s="6"/>
      <c r="H13" s="29" t="str">
        <f t="shared" ref="H13" si="16">IF(B12="","",IF(SUM(E$4:G$163)=0,"",IF(I13="",IF(G13="",IF(F13="",IF(E13="",999,E13),MAX(E13:F13)),LARGE(E13:G13,2)),998)))</f>
        <v/>
      </c>
      <c r="I13" s="6"/>
      <c r="J13" s="21"/>
      <c r="L13" s="72"/>
      <c r="M13" s="218"/>
      <c r="N13" s="214"/>
      <c r="O13" s="24">
        <f t="shared" si="6"/>
        <v>2</v>
      </c>
      <c r="P13" s="6"/>
      <c r="Q13" s="6"/>
      <c r="R13" s="6"/>
      <c r="S13" s="29" t="str">
        <f t="shared" ref="S13" si="17">IF(M12="","",IF(SUM(P$4:R$163)=0,"",IF(T13="",IF(R13="",IF(Q13="",IF(P13="",999,P13),MAX(P13:Q13)),LARGE(P13:R13,2)),998)))</f>
        <v/>
      </c>
      <c r="T13" s="6"/>
      <c r="U13" s="21"/>
      <c r="V13" s="219"/>
    </row>
    <row r="14" spans="1:22" ht="24" customHeight="1">
      <c r="A14" s="84" t="str">
        <f>IF(B14="","",INDEX(Výpočty!$AJ$4:$AJ$600,MATCH(B14,Výpočty!$AK$4:$AK$600,0),1))</f>
        <v/>
      </c>
      <c r="B14" s="215"/>
      <c r="C14" s="152" t="str">
        <f>IF(B14="","",INDEX(Výpočty!$AL$4:$AL$600,MATCH(B14,Výpočty!$AK$4:$AK$600,0),1))</f>
        <v/>
      </c>
      <c r="D14" s="23">
        <f t="shared" si="4"/>
        <v>1</v>
      </c>
      <c r="E14" s="19">
        <v>21.553999999999998</v>
      </c>
      <c r="F14" s="19"/>
      <c r="G14" s="19"/>
      <c r="H14" s="19" t="str">
        <f t="shared" ref="H14" si="18">IF(B14="","",IF(SUM(E$4:G$163)=0,"",IF(I14="",IF(G14="",IF(F14="",IF(E14="",999,E14),MAX(E14:F14)),LARGE(E14:G14,2)),998)))</f>
        <v/>
      </c>
      <c r="I14" s="19"/>
      <c r="J14" s="20"/>
      <c r="L14" s="84" t="str">
        <f>IF(M14="","",INDEX(Výpočty!$AJ$4:$AJ$600,MATCH(M14,Výpočty!$AK$4:$AK$600,0),1))</f>
        <v/>
      </c>
      <c r="M14" s="67"/>
      <c r="N14" s="152" t="str">
        <f>IF(M14="","",INDEX(Výpočty!$AL$4:$AL$600,MATCH(M14,Výpočty!$AK$4:$AK$600,0),1))</f>
        <v/>
      </c>
      <c r="O14" s="23">
        <f t="shared" si="6"/>
        <v>1</v>
      </c>
      <c r="P14" s="19"/>
      <c r="Q14" s="19"/>
      <c r="R14" s="19"/>
      <c r="S14" s="19" t="str">
        <f t="shared" ref="S14" si="19">IF(M14="","",IF(SUM(P$4:R$163)=0,"",IF(T14="",IF(R14="",IF(Q14="",IF(P14="",999,P14),MAX(P14:Q14)),LARGE(P14:R14,2)),998)))</f>
        <v/>
      </c>
      <c r="T14" s="19"/>
      <c r="U14" s="20"/>
      <c r="V14" s="219">
        <v>6</v>
      </c>
    </row>
    <row r="15" spans="1:22" ht="24" customHeight="1" thickBot="1">
      <c r="A15" s="72"/>
      <c r="B15" s="217"/>
      <c r="C15" s="214"/>
      <c r="D15" s="24">
        <f t="shared" si="4"/>
        <v>2</v>
      </c>
      <c r="E15" s="6">
        <v>22.024999999999999</v>
      </c>
      <c r="F15" s="6"/>
      <c r="G15" s="6"/>
      <c r="H15" s="29" t="str">
        <f t="shared" ref="H15" si="20">IF(B14="","",IF(SUM(E$4:G$163)=0,"",IF(I15="",IF(G15="",IF(F15="",IF(E15="",999,E15),MAX(E15:F15)),LARGE(E15:G15,2)),998)))</f>
        <v/>
      </c>
      <c r="I15" s="6"/>
      <c r="J15" s="21"/>
      <c r="L15" s="72"/>
      <c r="M15" s="67"/>
      <c r="N15" s="214"/>
      <c r="O15" s="24">
        <f t="shared" si="6"/>
        <v>2</v>
      </c>
      <c r="P15" s="6"/>
      <c r="Q15" s="6"/>
      <c r="R15" s="6"/>
      <c r="S15" s="29" t="str">
        <f t="shared" ref="S15" si="21">IF(M14="","",IF(SUM(P$4:R$163)=0,"",IF(T15="",IF(R15="",IF(Q15="",IF(P15="",999,P15),MAX(P15:Q15)),LARGE(P15:R15,2)),998)))</f>
        <v/>
      </c>
      <c r="T15" s="6"/>
      <c r="U15" s="21"/>
      <c r="V15" s="219"/>
    </row>
    <row r="16" spans="1:22" ht="24" customHeight="1" thickBot="1">
      <c r="A16" s="84" t="str">
        <f>IF(B16="","",INDEX(Výpočty!$AJ$4:$AJ$600,MATCH(B16,Výpočty!$AK$4:$AK$600,0),1))</f>
        <v/>
      </c>
      <c r="B16" s="215"/>
      <c r="C16" s="152" t="str">
        <f>IF(B16="","",INDEX(Výpočty!$AL$4:$AL$600,MATCH(B16,Výpočty!$AK$4:$AK$600,0),1))</f>
        <v/>
      </c>
      <c r="D16" s="23">
        <f t="shared" si="4"/>
        <v>1</v>
      </c>
      <c r="E16" s="19">
        <v>19.632999999999999</v>
      </c>
      <c r="F16" s="19"/>
      <c r="G16" s="19"/>
      <c r="H16" s="19" t="str">
        <f t="shared" ref="H16" si="22">IF(B16="","",IF(SUM(E$4:G$163)=0,"",IF(I16="",IF(G16="",IF(F16="",IF(E16="",999,E16),MAX(E16:F16)),LARGE(E16:G16,2)),998)))</f>
        <v/>
      </c>
      <c r="I16" s="19"/>
      <c r="J16" s="20"/>
      <c r="L16" s="84" t="str">
        <f>IF(M16="","",INDEX(Výpočty!$AJ$4:$AJ$600,MATCH(M16,Výpočty!$AK$4:$AK$600,0),1))</f>
        <v/>
      </c>
      <c r="M16" s="218"/>
      <c r="N16" s="152" t="str">
        <f>IF(M16="","",INDEX(Výpočty!$AL$4:$AL$600,MATCH(M16,Výpočty!$AK$4:$AK$600,0),1))</f>
        <v/>
      </c>
      <c r="O16" s="23">
        <f t="shared" si="6"/>
        <v>1</v>
      </c>
      <c r="P16" s="19"/>
      <c r="Q16" s="19"/>
      <c r="R16" s="19"/>
      <c r="S16" s="19" t="str">
        <f t="shared" ref="S16" si="23">IF(M16="","",IF(SUM(P$4:R$163)=0,"",IF(T16="",IF(R16="",IF(Q16="",IF(P16="",999,P16),MAX(P16:Q16)),LARGE(P16:R16,2)),998)))</f>
        <v/>
      </c>
      <c r="T16" s="19"/>
      <c r="U16" s="20"/>
      <c r="V16" s="219">
        <v>7</v>
      </c>
    </row>
    <row r="17" spans="1:22" ht="24" customHeight="1" thickBot="1">
      <c r="A17" s="72"/>
      <c r="B17" s="217"/>
      <c r="C17" s="214"/>
      <c r="D17" s="24">
        <f t="shared" si="4"/>
        <v>2</v>
      </c>
      <c r="E17" s="6">
        <v>19.553999999999998</v>
      </c>
      <c r="F17" s="6"/>
      <c r="G17" s="6"/>
      <c r="H17" s="29" t="str">
        <f t="shared" ref="H17" si="24">IF(B16="","",IF(SUM(E$4:G$163)=0,"",IF(I17="",IF(G17="",IF(F17="",IF(E17="",999,E17),MAX(E17:F17)),LARGE(E17:G17,2)),998)))</f>
        <v/>
      </c>
      <c r="I17" s="6"/>
      <c r="J17" s="21"/>
      <c r="L17" s="72"/>
      <c r="M17" s="218"/>
      <c r="N17" s="214"/>
      <c r="O17" s="24">
        <f t="shared" si="6"/>
        <v>2</v>
      </c>
      <c r="P17" s="6"/>
      <c r="Q17" s="6"/>
      <c r="R17" s="6"/>
      <c r="S17" s="29" t="str">
        <f t="shared" ref="S17" si="25">IF(M16="","",IF(SUM(P$4:R$163)=0,"",IF(T17="",IF(R17="",IF(Q17="",IF(P17="",999,P17),MAX(P17:Q17)),LARGE(P17:R17,2)),998)))</f>
        <v/>
      </c>
      <c r="T17" s="6"/>
      <c r="U17" s="21"/>
      <c r="V17" s="219"/>
    </row>
    <row r="18" spans="1:22" ht="24" customHeight="1">
      <c r="A18" s="84" t="str">
        <f>IF(B18="","",INDEX(Výpočty!$AJ$4:$AJ$600,MATCH(B18,Výpočty!$AK$4:$AK$600,0),1))</f>
        <v/>
      </c>
      <c r="B18" s="215"/>
      <c r="C18" s="152" t="str">
        <f>IF(B18="","",INDEX(Výpočty!$AL$4:$AL$600,MATCH(B18,Výpočty!$AK$4:$AK$600,0),1))</f>
        <v/>
      </c>
      <c r="D18" s="23">
        <f t="shared" si="4"/>
        <v>1</v>
      </c>
      <c r="E18" s="19">
        <v>22.602</v>
      </c>
      <c r="F18" s="19"/>
      <c r="G18" s="19"/>
      <c r="H18" s="19" t="str">
        <f t="shared" ref="H18" si="26">IF(B18="","",IF(SUM(E$4:G$163)=0,"",IF(I18="",IF(G18="",IF(F18="",IF(E18="",999,E18),MAX(E18:F18)),LARGE(E18:G18,2)),998)))</f>
        <v/>
      </c>
      <c r="I18" s="19"/>
      <c r="J18" s="20"/>
      <c r="L18" s="84" t="str">
        <f>IF(M18="","",INDEX(Výpočty!$AJ$4:$AJ$600,MATCH(M18,Výpočty!$AK$4:$AK$600,0),1))</f>
        <v/>
      </c>
      <c r="M18" s="215"/>
      <c r="N18" s="152" t="str">
        <f>IF(M18="","",INDEX(Výpočty!$AL$4:$AL$600,MATCH(M18,Výpočty!$AK$4:$AK$600,0),1))</f>
        <v/>
      </c>
      <c r="O18" s="23">
        <f t="shared" si="6"/>
        <v>1</v>
      </c>
      <c r="P18" s="19"/>
      <c r="Q18" s="19"/>
      <c r="R18" s="19"/>
      <c r="S18" s="19" t="str">
        <f t="shared" ref="S18" si="27">IF(M18="","",IF(SUM(P$4:R$163)=0,"",IF(T18="",IF(R18="",IF(Q18="",IF(P18="",999,P18),MAX(P18:Q18)),LARGE(P18:R18,2)),998)))</f>
        <v/>
      </c>
      <c r="T18" s="19"/>
      <c r="U18" s="20"/>
      <c r="V18" s="219">
        <v>8</v>
      </c>
    </row>
    <row r="19" spans="1:22" ht="24" customHeight="1" thickBot="1">
      <c r="A19" s="72"/>
      <c r="B19" s="217"/>
      <c r="C19" s="214"/>
      <c r="D19" s="24">
        <f t="shared" si="4"/>
        <v>2</v>
      </c>
      <c r="E19" s="6">
        <v>22.46</v>
      </c>
      <c r="F19" s="6"/>
      <c r="G19" s="6"/>
      <c r="H19" s="29" t="str">
        <f t="shared" ref="H19" si="28">IF(B18="","",IF(SUM(E$4:G$163)=0,"",IF(I19="",IF(G19="",IF(F19="",IF(E19="",999,E19),MAX(E19:F19)),LARGE(E19:G19,2)),998)))</f>
        <v/>
      </c>
      <c r="I19" s="6"/>
      <c r="J19" s="21"/>
      <c r="L19" s="72"/>
      <c r="M19" s="217"/>
      <c r="N19" s="214"/>
      <c r="O19" s="24">
        <f t="shared" si="6"/>
        <v>2</v>
      </c>
      <c r="P19" s="6"/>
      <c r="Q19" s="6"/>
      <c r="R19" s="6"/>
      <c r="S19" s="29" t="str">
        <f t="shared" ref="S19" si="29">IF(M18="","",IF(SUM(P$4:R$163)=0,"",IF(T19="",IF(R19="",IF(Q19="",IF(P19="",999,P19),MAX(P19:Q19)),LARGE(P19:R19,2)),998)))</f>
        <v/>
      </c>
      <c r="T19" s="6"/>
      <c r="U19" s="21"/>
      <c r="V19" s="219"/>
    </row>
    <row r="20" spans="1:22" ht="24" customHeight="1">
      <c r="A20" s="84" t="str">
        <f>IF(B20="","",INDEX(Výpočty!$AJ$4:$AJ$600,MATCH(B20,Výpočty!$AK$4:$AK$600,0),1))</f>
        <v/>
      </c>
      <c r="B20" s="67"/>
      <c r="C20" s="152" t="str">
        <f>IF(B20="","",INDEX(Výpočty!$AL$4:$AL$600,MATCH(B20,Výpočty!$AK$4:$AK$600,0),1))</f>
        <v/>
      </c>
      <c r="D20" s="23">
        <f t="shared" si="4"/>
        <v>1</v>
      </c>
      <c r="E20" s="19">
        <v>20.326000000000001</v>
      </c>
      <c r="F20" s="19"/>
      <c r="G20" s="19"/>
      <c r="H20" s="19" t="str">
        <f t="shared" ref="H20" si="30">IF(B20="","",IF(SUM(E$4:G$163)=0,"",IF(I20="",IF(G20="",IF(F20="",IF(E20="",999,E20),MAX(E20:F20)),LARGE(E20:G20,2)),998)))</f>
        <v/>
      </c>
      <c r="I20" s="19"/>
      <c r="J20" s="20"/>
      <c r="L20" s="84" t="str">
        <f>IF(M20="","",INDEX(Výpočty!$AJ$4:$AJ$600,MATCH(M20,Výpočty!$AK$4:$AK$600,0),1))</f>
        <v/>
      </c>
      <c r="M20" s="215"/>
      <c r="N20" s="152" t="str">
        <f>IF(M20="","",INDEX(Výpočty!$AL$4:$AL$600,MATCH(M20,Výpočty!$AK$4:$AK$600,0),1))</f>
        <v/>
      </c>
      <c r="O20" s="23">
        <f t="shared" si="6"/>
        <v>1</v>
      </c>
      <c r="P20" s="19"/>
      <c r="Q20" s="19"/>
      <c r="R20" s="19"/>
      <c r="S20" s="19" t="str">
        <f t="shared" ref="S20" si="31">IF(M20="","",IF(SUM(P$4:R$163)=0,"",IF(T20="",IF(R20="",IF(Q20="",IF(P20="",999,P20),MAX(P20:Q20)),LARGE(P20:R20,2)),998)))</f>
        <v/>
      </c>
      <c r="T20" s="19" t="s">
        <v>83</v>
      </c>
      <c r="U20" s="20"/>
      <c r="V20" s="219">
        <v>9</v>
      </c>
    </row>
    <row r="21" spans="1:22" ht="24" customHeight="1" thickBot="1">
      <c r="A21" s="72"/>
      <c r="B21" s="67"/>
      <c r="C21" s="214"/>
      <c r="D21" s="24">
        <f t="shared" si="4"/>
        <v>2</v>
      </c>
      <c r="E21" s="6">
        <v>20.274999999999999</v>
      </c>
      <c r="F21" s="6"/>
      <c r="G21" s="6"/>
      <c r="H21" s="29" t="str">
        <f t="shared" ref="H21" si="32">IF(B20="","",IF(SUM(E$4:G$163)=0,"",IF(I21="",IF(G21="",IF(F21="",IF(E21="",999,E21),MAX(E21:F21)),LARGE(E21:G21,2)),998)))</f>
        <v/>
      </c>
      <c r="I21" s="6"/>
      <c r="J21" s="21"/>
      <c r="L21" s="72"/>
      <c r="M21" s="217"/>
      <c r="N21" s="214"/>
      <c r="O21" s="24">
        <f t="shared" si="6"/>
        <v>2</v>
      </c>
      <c r="P21" s="6"/>
      <c r="Q21" s="6"/>
      <c r="R21" s="6"/>
      <c r="S21" s="29" t="str">
        <f t="shared" ref="S21" si="33">IF(M20="","",IF(SUM(P$4:R$163)=0,"",IF(T21="",IF(R21="",IF(Q21="",IF(P21="",999,P21),MAX(P21:Q21)),LARGE(P21:R21,2)),998)))</f>
        <v/>
      </c>
      <c r="T21" s="6" t="s">
        <v>83</v>
      </c>
      <c r="U21" s="21"/>
      <c r="V21" s="219"/>
    </row>
    <row r="22" spans="1:22" ht="24" customHeight="1">
      <c r="A22" s="84" t="str">
        <f>IF(B22="","",INDEX(Výpočty!$AJ$4:$AJ$600,MATCH(B22,Výpočty!$AK$4:$AK$600,0),1))</f>
        <v/>
      </c>
      <c r="B22" s="69"/>
      <c r="C22" s="152" t="str">
        <f>IF(B22="","",INDEX(Výpočty!$AL$4:$AL$600,MATCH(B22,Výpočty!$AK$4:$AK$600,0),1))</f>
        <v/>
      </c>
      <c r="D22" s="23">
        <f t="shared" si="4"/>
        <v>1</v>
      </c>
      <c r="E22" s="19"/>
      <c r="F22" s="19"/>
      <c r="G22" s="19"/>
      <c r="H22" s="19" t="str">
        <f t="shared" ref="H22" si="34">IF(B22="","",IF(SUM(E$4:G$163)=0,"",IF(I22="",IF(G22="",IF(F22="",IF(E22="",999,E22),MAX(E22:F22)),LARGE(E22:G22,2)),998)))</f>
        <v/>
      </c>
      <c r="I22" s="19"/>
      <c r="J22" s="20"/>
      <c r="L22" s="84" t="str">
        <f>IF(M22="","",INDEX(Výpočty!$AJ$4:$AJ$600,MATCH(M22,Výpočty!$AK$4:$AK$600,0),1))</f>
        <v/>
      </c>
      <c r="M22" s="215"/>
      <c r="N22" s="152" t="str">
        <f>IF(M22="","",INDEX(Výpočty!$AL$4:$AL$600,MATCH(M22,Výpočty!$AK$4:$AK$600,0),1))</f>
        <v/>
      </c>
      <c r="O22" s="23">
        <f t="shared" si="6"/>
        <v>1</v>
      </c>
      <c r="P22" s="19"/>
      <c r="Q22" s="19"/>
      <c r="R22" s="19"/>
      <c r="S22" s="19" t="str">
        <f t="shared" ref="S22" si="35">IF(M22="","",IF(SUM(P$4:R$163)=0,"",IF(T22="",IF(R22="",IF(Q22="",IF(P22="",999,P22),MAX(P22:Q22)),LARGE(P22:R22,2)),998)))</f>
        <v/>
      </c>
      <c r="T22" s="19"/>
      <c r="U22" s="20"/>
      <c r="V22" s="219">
        <v>10</v>
      </c>
    </row>
    <row r="23" spans="1:22" ht="24" customHeight="1" thickBot="1">
      <c r="A23" s="72"/>
      <c r="B23" s="67"/>
      <c r="C23" s="214"/>
      <c r="D23" s="24">
        <f t="shared" si="4"/>
        <v>2</v>
      </c>
      <c r="E23" s="6"/>
      <c r="F23" s="6"/>
      <c r="G23" s="6"/>
      <c r="H23" s="29" t="str">
        <f t="shared" ref="H23" si="36">IF(B22="","",IF(SUM(E$4:G$163)=0,"",IF(I23="",IF(G23="",IF(F23="",IF(E23="",999,E23),MAX(E23:F23)),LARGE(E23:G23,2)),998)))</f>
        <v/>
      </c>
      <c r="I23" s="6"/>
      <c r="J23" s="21"/>
      <c r="L23" s="72"/>
      <c r="M23" s="216"/>
      <c r="N23" s="214"/>
      <c r="O23" s="24">
        <f t="shared" si="6"/>
        <v>2</v>
      </c>
      <c r="P23" s="6"/>
      <c r="Q23" s="6"/>
      <c r="R23" s="6"/>
      <c r="S23" s="29" t="str">
        <f t="shared" ref="S23" si="37">IF(M22="","",IF(SUM(P$4:R$163)=0,"",IF(T23="",IF(R23="",IF(Q23="",IF(P23="",999,P23),MAX(P23:Q23)),LARGE(P23:R23,2)),998)))</f>
        <v/>
      </c>
      <c r="T23" s="6"/>
      <c r="U23" s="21"/>
      <c r="V23" s="219"/>
    </row>
    <row r="24" spans="1:22" ht="24" customHeight="1">
      <c r="A24" s="84" t="str">
        <f>IF(B24="","",INDEX(Výpočty!$AJ$4:$AJ$600,MATCH(B24,Výpočty!$AK$4:$AK$600,0),1))</f>
        <v/>
      </c>
      <c r="B24" s="215"/>
      <c r="C24" s="152" t="str">
        <f>IF(B24="","",INDEX(Výpočty!$AL$4:$AL$600,MATCH(B24,Výpočty!$AK$4:$AK$600,0),1))</f>
        <v/>
      </c>
      <c r="D24" s="23">
        <f t="shared" si="4"/>
        <v>1</v>
      </c>
      <c r="E24" s="19"/>
      <c r="F24" s="19"/>
      <c r="G24" s="19"/>
      <c r="H24" s="19" t="str">
        <f t="shared" ref="H24" si="38">IF(B24="","",IF(SUM(E$4:G$163)=0,"",IF(I24="",IF(G24="",IF(F24="",IF(E24="",999,E24),MAX(E24:F24)),LARGE(E24:G24,2)),998)))</f>
        <v/>
      </c>
      <c r="I24" s="19"/>
      <c r="J24" s="20"/>
      <c r="L24" s="84" t="str">
        <f>IF(M24="","",INDEX(Výpočty!$AJ$4:$AJ$600,MATCH(M24,Výpočty!$AK$4:$AK$600,0),1))</f>
        <v/>
      </c>
      <c r="M24" s="215"/>
      <c r="N24" s="152" t="str">
        <f>IF(M24="","",INDEX(Výpočty!$AL$4:$AL$600,MATCH(M24,Výpočty!$AK$4:$AK$600,0),1))</f>
        <v/>
      </c>
      <c r="O24" s="23">
        <f t="shared" si="6"/>
        <v>1</v>
      </c>
      <c r="P24" s="19"/>
      <c r="Q24" s="19"/>
      <c r="R24" s="19"/>
      <c r="S24" s="19" t="str">
        <f t="shared" ref="S24" si="39">IF(M24="","",IF(SUM(P$4:R$163)=0,"",IF(T24="",IF(R24="",IF(Q24="",IF(P24="",999,P24),MAX(P24:Q24)),LARGE(P24:R24,2)),998)))</f>
        <v/>
      </c>
      <c r="T24" s="19"/>
      <c r="U24" s="20"/>
      <c r="V24" s="219">
        <v>11</v>
      </c>
    </row>
    <row r="25" spans="1:22" ht="24" customHeight="1" thickBot="1">
      <c r="A25" s="72"/>
      <c r="B25" s="217"/>
      <c r="C25" s="214"/>
      <c r="D25" s="24">
        <f t="shared" si="4"/>
        <v>2</v>
      </c>
      <c r="E25" s="6"/>
      <c r="F25" s="6"/>
      <c r="G25" s="6"/>
      <c r="H25" s="29" t="str">
        <f t="shared" ref="H25" si="40">IF(B24="","",IF(SUM(E$4:G$163)=0,"",IF(I25="",IF(G25="",IF(F25="",IF(E25="",999,E25),MAX(E25:F25)),LARGE(E25:G25,2)),998)))</f>
        <v/>
      </c>
      <c r="I25" s="6"/>
      <c r="J25" s="21"/>
      <c r="L25" s="72"/>
      <c r="M25" s="216"/>
      <c r="N25" s="214"/>
      <c r="O25" s="24">
        <f t="shared" si="6"/>
        <v>2</v>
      </c>
      <c r="P25" s="6"/>
      <c r="Q25" s="6"/>
      <c r="R25" s="6"/>
      <c r="S25" s="29" t="str">
        <f t="shared" ref="S25" si="41">IF(M24="","",IF(SUM(P$4:R$163)=0,"",IF(T25="",IF(R25="",IF(Q25="",IF(P25="",999,P25),MAX(P25:Q25)),LARGE(P25:R25,2)),998)))</f>
        <v/>
      </c>
      <c r="T25" s="6"/>
      <c r="U25" s="21"/>
      <c r="V25" s="219"/>
    </row>
    <row r="26" spans="1:22" ht="24" customHeight="1">
      <c r="A26" s="84" t="str">
        <f>IF(B26="","",INDEX(Výpočty!$AJ$4:$AJ$600,MATCH(B26,Výpočty!$AK$4:$AK$600,0),1))</f>
        <v/>
      </c>
      <c r="B26" s="215"/>
      <c r="C26" s="152" t="str">
        <f>IF(B26="","",INDEX(Výpočty!$AL$4:$AL$600,MATCH(B26,Výpočty!$AK$4:$AK$600,0),1))</f>
        <v/>
      </c>
      <c r="D26" s="23">
        <f t="shared" si="4"/>
        <v>1</v>
      </c>
      <c r="E26" s="19"/>
      <c r="F26" s="19"/>
      <c r="G26" s="19"/>
      <c r="H26" s="19" t="str">
        <f t="shared" ref="H26" si="42">IF(B26="","",IF(SUM(E$4:G$163)=0,"",IF(I26="",IF(G26="",IF(F26="",IF(E26="",999,E26),MAX(E26:F26)),LARGE(E26:G26,2)),998)))</f>
        <v/>
      </c>
      <c r="I26" s="19"/>
      <c r="J26" s="20"/>
      <c r="L26" s="84" t="str">
        <f>IF(M26="","",INDEX(Výpočty!$AJ$4:$AJ$600,MATCH(M26,Výpočty!$AK$4:$AK$600,0),1))</f>
        <v/>
      </c>
      <c r="M26" s="215"/>
      <c r="N26" s="152" t="str">
        <f>IF(M26="","",INDEX(Výpočty!$AL$4:$AL$600,MATCH(M26,Výpočty!$AK$4:$AK$600,0),1))</f>
        <v/>
      </c>
      <c r="O26" s="23">
        <f t="shared" si="6"/>
        <v>1</v>
      </c>
      <c r="P26" s="19"/>
      <c r="Q26" s="19"/>
      <c r="R26" s="19"/>
      <c r="S26" s="19" t="str">
        <f t="shared" ref="S26" si="43">IF(M26="","",IF(SUM(P$4:R$163)=0,"",IF(T26="",IF(R26="",IF(Q26="",IF(P26="",999,P26),MAX(P26:Q26)),LARGE(P26:R26,2)),998)))</f>
        <v/>
      </c>
      <c r="T26" s="19"/>
      <c r="U26" s="20"/>
      <c r="V26" s="219">
        <v>12</v>
      </c>
    </row>
    <row r="27" spans="1:22" ht="24" customHeight="1" thickBot="1">
      <c r="A27" s="72"/>
      <c r="B27" s="217"/>
      <c r="C27" s="214"/>
      <c r="D27" s="24">
        <f t="shared" si="4"/>
        <v>2</v>
      </c>
      <c r="E27" s="6"/>
      <c r="F27" s="6"/>
      <c r="G27" s="6"/>
      <c r="H27" s="29" t="str">
        <f t="shared" ref="H27" si="44">IF(B26="","",IF(SUM(E$4:G$163)=0,"",IF(I27="",IF(G27="",IF(F27="",IF(E27="",999,E27),MAX(E27:F27)),LARGE(E27:G27,2)),998)))</f>
        <v/>
      </c>
      <c r="I27" s="6"/>
      <c r="J27" s="21"/>
      <c r="L27" s="72"/>
      <c r="M27" s="216"/>
      <c r="N27" s="214"/>
      <c r="O27" s="24">
        <f t="shared" si="6"/>
        <v>2</v>
      </c>
      <c r="P27" s="6"/>
      <c r="Q27" s="6"/>
      <c r="R27" s="6"/>
      <c r="S27" s="29" t="str">
        <f t="shared" ref="S27" si="45">IF(M26="","",IF(SUM(P$4:R$163)=0,"",IF(T27="",IF(R27="",IF(Q27="",IF(P27="",999,P27),MAX(P27:Q27)),LARGE(P27:R27,2)),998)))</f>
        <v/>
      </c>
      <c r="T27" s="6"/>
      <c r="U27" s="21"/>
      <c r="V27" s="219"/>
    </row>
    <row r="28" spans="1:22" ht="24" customHeight="1">
      <c r="A28" s="84" t="str">
        <f>IF(B28="","",INDEX(Výpočty!$AJ$4:$AJ$600,MATCH(B28,Výpočty!$AK$4:$AK$600,0),1))</f>
        <v/>
      </c>
      <c r="B28" s="69"/>
      <c r="C28" s="152" t="str">
        <f>IF(B28="","",INDEX(Výpočty!$AL$4:$AL$600,MATCH(B28,Výpočty!$AK$4:$AK$600,0),1))</f>
        <v/>
      </c>
      <c r="D28" s="23">
        <f t="shared" si="4"/>
        <v>1</v>
      </c>
      <c r="E28" s="19"/>
      <c r="F28" s="19"/>
      <c r="G28" s="19"/>
      <c r="H28" s="19" t="str">
        <f t="shared" ref="H28" si="46">IF(B28="","",IF(SUM(E$4:G$163)=0,"",IF(I28="",IF(G28="",IF(F28="",IF(E28="",999,E28),MAX(E28:F28)),LARGE(E28:G28,2)),998)))</f>
        <v/>
      </c>
      <c r="I28" s="19"/>
      <c r="J28" s="20"/>
      <c r="L28" s="84" t="str">
        <f>IF(M28="","",INDEX(Výpočty!$AJ$4:$AJ$600,MATCH(M28,Výpočty!$AK$4:$AK$600,0),1))</f>
        <v/>
      </c>
      <c r="M28" s="69"/>
      <c r="N28" s="152" t="str">
        <f>IF(M28="","",INDEX(Výpočty!$AL$4:$AL$600,MATCH(M28,Výpočty!$AK$4:$AK$600,0),1))</f>
        <v/>
      </c>
      <c r="O28" s="23">
        <f t="shared" si="6"/>
        <v>1</v>
      </c>
      <c r="P28" s="19"/>
      <c r="Q28" s="19"/>
      <c r="R28" s="19"/>
      <c r="S28" s="19" t="str">
        <f t="shared" ref="S28" si="47">IF(M28="","",IF(SUM(P$4:R$163)=0,"",IF(T28="",IF(R28="",IF(Q28="",IF(P28="",999,P28),MAX(P28:Q28)),LARGE(P28:R28,2)),998)))</f>
        <v/>
      </c>
      <c r="T28" s="19"/>
      <c r="U28" s="20"/>
      <c r="V28" s="219">
        <v>13</v>
      </c>
    </row>
    <row r="29" spans="1:22" ht="24" customHeight="1" thickBot="1">
      <c r="A29" s="72"/>
      <c r="B29" s="67"/>
      <c r="C29" s="214"/>
      <c r="D29" s="24">
        <f t="shared" si="4"/>
        <v>2</v>
      </c>
      <c r="E29" s="6"/>
      <c r="F29" s="6"/>
      <c r="G29" s="6"/>
      <c r="H29" s="29" t="str">
        <f t="shared" ref="H29" si="48">IF(B28="","",IF(SUM(E$4:G$163)=0,"",IF(I29="",IF(G29="",IF(F29="",IF(E29="",999,E29),MAX(E29:F29)),LARGE(E29:G29,2)),998)))</f>
        <v/>
      </c>
      <c r="I29" s="6"/>
      <c r="J29" s="21"/>
      <c r="L29" s="72"/>
      <c r="M29" s="67"/>
      <c r="N29" s="214"/>
      <c r="O29" s="24">
        <f t="shared" si="6"/>
        <v>2</v>
      </c>
      <c r="P29" s="6"/>
      <c r="Q29" s="6"/>
      <c r="R29" s="6"/>
      <c r="S29" s="29" t="str">
        <f t="shared" ref="S29" si="49">IF(M28="","",IF(SUM(P$4:R$163)=0,"",IF(T29="",IF(R29="",IF(Q29="",IF(P29="",999,P29),MAX(P29:Q29)),LARGE(P29:R29,2)),998)))</f>
        <v/>
      </c>
      <c r="T29" s="6"/>
      <c r="U29" s="21"/>
      <c r="V29" s="219"/>
    </row>
    <row r="30" spans="1:22" ht="24" customHeight="1">
      <c r="A30" s="84" t="str">
        <f>IF(B30="","",INDEX(Výpočty!$AJ$4:$AJ$600,MATCH(B30,Výpočty!$AK$4:$AK$600,0),1))</f>
        <v/>
      </c>
      <c r="B30" s="69"/>
      <c r="C30" s="152" t="str">
        <f>IF(B30="","",INDEX(Výpočty!$AL$4:$AL$600,MATCH(B30,Výpočty!$AK$4:$AK$600,0),1))</f>
        <v/>
      </c>
      <c r="D30" s="23">
        <f t="shared" si="4"/>
        <v>1</v>
      </c>
      <c r="E30" s="19"/>
      <c r="F30" s="19"/>
      <c r="G30" s="19"/>
      <c r="H30" s="19" t="str">
        <f t="shared" ref="H30" si="50">IF(B30="","",IF(SUM(E$4:G$163)=0,"",IF(I30="",IF(G30="",IF(F30="",IF(E30="",999,E30),MAX(E30:F30)),LARGE(E30:G30,2)),998)))</f>
        <v/>
      </c>
      <c r="I30" s="19"/>
      <c r="J30" s="20"/>
      <c r="L30" s="84" t="str">
        <f>IF(M30="","",INDEX(Výpočty!$AJ$4:$AJ$600,MATCH(M30,Výpočty!$AK$4:$AK$600,0),1))</f>
        <v/>
      </c>
      <c r="M30" s="69"/>
      <c r="N30" s="152" t="str">
        <f>IF(M30="","",INDEX(Výpočty!$AL$4:$AL$600,MATCH(M30,Výpočty!$AK$4:$AK$600,0),1))</f>
        <v/>
      </c>
      <c r="O30" s="23">
        <f t="shared" si="6"/>
        <v>1</v>
      </c>
      <c r="P30" s="19"/>
      <c r="Q30" s="19"/>
      <c r="R30" s="19"/>
      <c r="S30" s="19" t="str">
        <f t="shared" ref="S30" si="51">IF(M30="","",IF(SUM(P$4:R$163)=0,"",IF(T30="",IF(R30="",IF(Q30="",IF(P30="",999,P30),MAX(P30:Q30)),LARGE(P30:R30,2)),998)))</f>
        <v/>
      </c>
      <c r="T30" s="19"/>
      <c r="U30" s="20"/>
      <c r="V30" s="219">
        <v>14</v>
      </c>
    </row>
    <row r="31" spans="1:22" ht="24" customHeight="1" thickBot="1">
      <c r="A31" s="72"/>
      <c r="B31" s="67"/>
      <c r="C31" s="214"/>
      <c r="D31" s="24">
        <f t="shared" si="4"/>
        <v>2</v>
      </c>
      <c r="E31" s="6"/>
      <c r="F31" s="6"/>
      <c r="G31" s="6"/>
      <c r="H31" s="29" t="str">
        <f t="shared" ref="H31" si="52">IF(B30="","",IF(SUM(E$4:G$163)=0,"",IF(I31="",IF(G31="",IF(F31="",IF(E31="",999,E31),MAX(E31:F31)),LARGE(E31:G31,2)),998)))</f>
        <v/>
      </c>
      <c r="I31" s="6"/>
      <c r="J31" s="21"/>
      <c r="L31" s="72"/>
      <c r="M31" s="67"/>
      <c r="N31" s="214"/>
      <c r="O31" s="24">
        <f t="shared" si="6"/>
        <v>2</v>
      </c>
      <c r="P31" s="6"/>
      <c r="Q31" s="6"/>
      <c r="R31" s="6"/>
      <c r="S31" s="29" t="str">
        <f t="shared" ref="S31" si="53">IF(M30="","",IF(SUM(P$4:R$163)=0,"",IF(T31="",IF(R31="",IF(Q31="",IF(P31="",999,P31),MAX(P31:Q31)),LARGE(P31:R31,2)),998)))</f>
        <v/>
      </c>
      <c r="T31" s="6"/>
      <c r="U31" s="21"/>
      <c r="V31" s="219"/>
    </row>
    <row r="32" spans="1:22" ht="24" customHeight="1">
      <c r="A32" s="84" t="str">
        <f>IF(B32="","",INDEX(Výpočty!$AJ$4:$AJ$600,MATCH(B32,Výpočty!$AK$4:$AK$600,0),1))</f>
        <v/>
      </c>
      <c r="B32" s="69"/>
      <c r="C32" s="152" t="str">
        <f>IF(B32="","",INDEX(Výpočty!$AL$4:$AL$600,MATCH(B32,Výpočty!$AK$4:$AK$600,0),1))</f>
        <v/>
      </c>
      <c r="D32" s="23">
        <f t="shared" si="4"/>
        <v>1</v>
      </c>
      <c r="E32" s="19"/>
      <c r="F32" s="19"/>
      <c r="G32" s="19"/>
      <c r="H32" s="19" t="str">
        <f t="shared" ref="H32" si="54">IF(B32="","",IF(SUM(E$4:G$163)=0,"",IF(I32="",IF(G32="",IF(F32="",IF(E32="",999,E32),MAX(E32:F32)),LARGE(E32:G32,2)),998)))</f>
        <v/>
      </c>
      <c r="I32" s="19"/>
      <c r="J32" s="20"/>
      <c r="L32" s="84" t="str">
        <f>IF(M32="","",INDEX(Výpočty!$AJ$4:$AJ$600,MATCH(M32,Výpočty!$AK$4:$AK$600,0),1))</f>
        <v/>
      </c>
      <c r="M32" s="69"/>
      <c r="N32" s="152" t="str">
        <f>IF(M32="","",INDEX(Výpočty!$AL$4:$AL$600,MATCH(M32,Výpočty!$AK$4:$AK$600,0),1))</f>
        <v/>
      </c>
      <c r="O32" s="23">
        <f t="shared" si="6"/>
        <v>1</v>
      </c>
      <c r="P32" s="19"/>
      <c r="Q32" s="19"/>
      <c r="R32" s="19"/>
      <c r="S32" s="19" t="str">
        <f t="shared" ref="S32" si="55">IF(M32="","",IF(SUM(P$4:R$163)=0,"",IF(T32="",IF(R32="",IF(Q32="",IF(P32="",999,P32),MAX(P32:Q32)),LARGE(P32:R32,2)),998)))</f>
        <v/>
      </c>
      <c r="T32" s="19"/>
      <c r="U32" s="20"/>
      <c r="V32" s="219">
        <v>15</v>
      </c>
    </row>
    <row r="33" spans="1:22" ht="24" customHeight="1" thickBot="1">
      <c r="A33" s="72"/>
      <c r="B33" s="67"/>
      <c r="C33" s="214"/>
      <c r="D33" s="24">
        <f t="shared" si="4"/>
        <v>2</v>
      </c>
      <c r="E33" s="6"/>
      <c r="F33" s="6"/>
      <c r="G33" s="6"/>
      <c r="H33" s="29" t="str">
        <f t="shared" ref="H33" si="56">IF(B32="","",IF(SUM(E$4:G$163)=0,"",IF(I33="",IF(G33="",IF(F33="",IF(E33="",999,E33),MAX(E33:F33)),LARGE(E33:G33,2)),998)))</f>
        <v/>
      </c>
      <c r="I33" s="6"/>
      <c r="J33" s="21"/>
      <c r="L33" s="72"/>
      <c r="M33" s="67"/>
      <c r="N33" s="214"/>
      <c r="O33" s="24">
        <f t="shared" si="6"/>
        <v>2</v>
      </c>
      <c r="P33" s="6"/>
      <c r="Q33" s="6"/>
      <c r="R33" s="6"/>
      <c r="S33" s="29" t="str">
        <f t="shared" ref="S33" si="57">IF(M32="","",IF(SUM(P$4:R$163)=0,"",IF(T33="",IF(R33="",IF(Q33="",IF(P33="",999,P33),MAX(P33:Q33)),LARGE(P33:R33,2)),998)))</f>
        <v/>
      </c>
      <c r="T33" s="6"/>
      <c r="U33" s="21"/>
      <c r="V33" s="219"/>
    </row>
    <row r="34" spans="1:22" ht="24" customHeight="1">
      <c r="A34" s="84" t="str">
        <f>IF(B34="","",INDEX(Výpočty!$AJ$4:$AJ$600,MATCH(B34,Výpočty!$AK$4:$AK$600,0),1))</f>
        <v/>
      </c>
      <c r="B34" s="69"/>
      <c r="C34" s="152" t="str">
        <f>IF(B34="","",INDEX(Výpočty!$AL$4:$AL$600,MATCH(B34,Výpočty!$AK$4:$AK$600,0),1))</f>
        <v/>
      </c>
      <c r="D34" s="23">
        <f t="shared" si="4"/>
        <v>1</v>
      </c>
      <c r="E34" s="19"/>
      <c r="F34" s="19"/>
      <c r="G34" s="19"/>
      <c r="H34" s="19" t="str">
        <f t="shared" ref="H34" si="58">IF(B34="","",IF(SUM(E$4:G$163)=0,"",IF(I34="",IF(G34="",IF(F34="",IF(E34="",999,E34),MAX(E34:F34)),LARGE(E34:G34,2)),998)))</f>
        <v/>
      </c>
      <c r="I34" s="19"/>
      <c r="J34" s="20"/>
      <c r="L34" s="84" t="str">
        <f>IF(M34="","",INDEX(Výpočty!$AJ$4:$AJ$600,MATCH(M34,Výpočty!$AK$4:$AK$600,0),1))</f>
        <v/>
      </c>
      <c r="M34" s="69"/>
      <c r="N34" s="152" t="str">
        <f>IF(M34="","",INDEX(Výpočty!$AL$4:$AL$600,MATCH(M34,Výpočty!$AK$4:$AK$600,0),1))</f>
        <v/>
      </c>
      <c r="O34" s="23">
        <f t="shared" si="6"/>
        <v>1</v>
      </c>
      <c r="P34" s="19"/>
      <c r="Q34" s="19"/>
      <c r="R34" s="19"/>
      <c r="S34" s="19" t="str">
        <f t="shared" ref="S34" si="59">IF(M34="","",IF(SUM(P$4:R$163)=0,"",IF(T34="",IF(R34="",IF(Q34="",IF(P34="",999,P34),MAX(P34:Q34)),LARGE(P34:R34,2)),998)))</f>
        <v/>
      </c>
      <c r="T34" s="19"/>
      <c r="U34" s="20"/>
      <c r="V34" s="219">
        <v>16</v>
      </c>
    </row>
    <row r="35" spans="1:22" ht="24" customHeight="1" thickBot="1">
      <c r="A35" s="72"/>
      <c r="B35" s="67"/>
      <c r="C35" s="214"/>
      <c r="D35" s="24">
        <f t="shared" si="4"/>
        <v>2</v>
      </c>
      <c r="E35" s="6"/>
      <c r="F35" s="6"/>
      <c r="G35" s="6"/>
      <c r="H35" s="29" t="str">
        <f t="shared" ref="H35" si="60">IF(B34="","",IF(SUM(E$4:G$163)=0,"",IF(I35="",IF(G35="",IF(F35="",IF(E35="",999,E35),MAX(E35:F35)),LARGE(E35:G35,2)),998)))</f>
        <v/>
      </c>
      <c r="I35" s="6"/>
      <c r="J35" s="21"/>
      <c r="L35" s="72"/>
      <c r="M35" s="67"/>
      <c r="N35" s="214"/>
      <c r="O35" s="24">
        <f t="shared" si="6"/>
        <v>2</v>
      </c>
      <c r="P35" s="6"/>
      <c r="Q35" s="6"/>
      <c r="R35" s="6"/>
      <c r="S35" s="29" t="str">
        <f t="shared" ref="S35" si="61">IF(M34="","",IF(SUM(P$4:R$163)=0,"",IF(T35="",IF(R35="",IF(Q35="",IF(P35="",999,P35),MAX(P35:Q35)),LARGE(P35:R35,2)),998)))</f>
        <v/>
      </c>
      <c r="T35" s="6"/>
      <c r="U35" s="21"/>
      <c r="V35" s="219"/>
    </row>
    <row r="36" spans="1:22" ht="24" customHeight="1">
      <c r="A36" s="84" t="str">
        <f>IF(B36="","",INDEX(Výpočty!$AJ$4:$AJ$600,MATCH(B36,Výpočty!$AK$4:$AK$600,0),1))</f>
        <v/>
      </c>
      <c r="B36" s="69"/>
      <c r="C36" s="152" t="str">
        <f>IF(B36="","",INDEX(Výpočty!$AL$4:$AL$600,MATCH(B36,Výpočty!$AK$4:$AK$600,0),1))</f>
        <v/>
      </c>
      <c r="D36" s="23">
        <f t="shared" si="4"/>
        <v>1</v>
      </c>
      <c r="E36" s="19"/>
      <c r="F36" s="19"/>
      <c r="G36" s="19"/>
      <c r="H36" s="19" t="str">
        <f t="shared" ref="H36" si="62">IF(B36="","",IF(SUM(E$4:G$163)=0,"",IF(I36="",IF(G36="",IF(F36="",IF(E36="",999,E36),MAX(E36:F36)),LARGE(E36:G36,2)),998)))</f>
        <v/>
      </c>
      <c r="I36" s="19"/>
      <c r="J36" s="20"/>
      <c r="L36" s="84" t="str">
        <f>IF(M36="","",INDEX(Výpočty!$AJ$4:$AJ$600,MATCH(M36,Výpočty!$AK$4:$AK$600,0),1))</f>
        <v/>
      </c>
      <c r="M36" s="69"/>
      <c r="N36" s="152" t="str">
        <f>IF(M36="","",INDEX(Výpočty!$AL$4:$AL$600,MATCH(M36,Výpočty!$AK$4:$AK$600,0),1))</f>
        <v/>
      </c>
      <c r="O36" s="23">
        <f t="shared" si="6"/>
        <v>1</v>
      </c>
      <c r="P36" s="19"/>
      <c r="Q36" s="19"/>
      <c r="R36" s="19"/>
      <c r="S36" s="19" t="str">
        <f t="shared" ref="S36" si="63">IF(M36="","",IF(SUM(P$4:R$163)=0,"",IF(T36="",IF(R36="",IF(Q36="",IF(P36="",999,P36),MAX(P36:Q36)),LARGE(P36:R36,2)),998)))</f>
        <v/>
      </c>
      <c r="T36" s="19"/>
      <c r="U36" s="20"/>
      <c r="V36" s="219">
        <v>17</v>
      </c>
    </row>
    <row r="37" spans="1:22" ht="24" customHeight="1" thickBot="1">
      <c r="A37" s="72"/>
      <c r="B37" s="67"/>
      <c r="C37" s="214"/>
      <c r="D37" s="24">
        <f t="shared" si="4"/>
        <v>2</v>
      </c>
      <c r="E37" s="6"/>
      <c r="F37" s="6"/>
      <c r="G37" s="6"/>
      <c r="H37" s="29" t="str">
        <f t="shared" ref="H37" si="64">IF(B36="","",IF(SUM(E$4:G$163)=0,"",IF(I37="",IF(G37="",IF(F37="",IF(E37="",999,E37),MAX(E37:F37)),LARGE(E37:G37,2)),998)))</f>
        <v/>
      </c>
      <c r="I37" s="6"/>
      <c r="J37" s="21"/>
      <c r="L37" s="72"/>
      <c r="M37" s="67"/>
      <c r="N37" s="214"/>
      <c r="O37" s="24">
        <f t="shared" si="6"/>
        <v>2</v>
      </c>
      <c r="P37" s="6"/>
      <c r="Q37" s="6"/>
      <c r="R37" s="6"/>
      <c r="S37" s="29" t="str">
        <f t="shared" ref="S37" si="65">IF(M36="","",IF(SUM(P$4:R$163)=0,"",IF(T37="",IF(R37="",IF(Q37="",IF(P37="",999,P37),MAX(P37:Q37)),LARGE(P37:R37,2)),998)))</f>
        <v/>
      </c>
      <c r="T37" s="6"/>
      <c r="U37" s="21"/>
      <c r="V37" s="219"/>
    </row>
    <row r="38" spans="1:22" ht="24" customHeight="1">
      <c r="A38" s="84" t="str">
        <f>IF(B38="","",INDEX(Výpočty!$AJ$4:$AJ$600,MATCH(B38,Výpočty!$AK$4:$AK$600,0),1))</f>
        <v/>
      </c>
      <c r="B38" s="69"/>
      <c r="C38" s="152" t="str">
        <f>IF(B38="","",INDEX(Výpočty!$AL$4:$AL$600,MATCH(B38,Výpočty!$AK$4:$AK$600,0),1))</f>
        <v/>
      </c>
      <c r="D38" s="23">
        <f t="shared" si="4"/>
        <v>1</v>
      </c>
      <c r="E38" s="19"/>
      <c r="F38" s="19"/>
      <c r="G38" s="19"/>
      <c r="H38" s="19" t="str">
        <f t="shared" ref="H38" si="66">IF(B38="","",IF(SUM(E$4:G$163)=0,"",IF(I38="",IF(G38="",IF(F38="",IF(E38="",999,E38),MAX(E38:F38)),LARGE(E38:G38,2)),998)))</f>
        <v/>
      </c>
      <c r="I38" s="19"/>
      <c r="J38" s="20"/>
      <c r="L38" s="84" t="str">
        <f>IF(M38="","",INDEX(Výpočty!$AJ$4:$AJ$600,MATCH(M38,Výpočty!$AK$4:$AK$600,0),1))</f>
        <v/>
      </c>
      <c r="M38" s="69"/>
      <c r="N38" s="152" t="str">
        <f>IF(M38="","",INDEX(Výpočty!$AL$4:$AL$600,MATCH(M38,Výpočty!$AK$4:$AK$600,0),1))</f>
        <v/>
      </c>
      <c r="O38" s="23">
        <f t="shared" si="6"/>
        <v>1</v>
      </c>
      <c r="P38" s="19"/>
      <c r="Q38" s="19"/>
      <c r="R38" s="19"/>
      <c r="S38" s="19" t="str">
        <f t="shared" ref="S38" si="67">IF(M38="","",IF(SUM(P$4:R$163)=0,"",IF(T38="",IF(R38="",IF(Q38="",IF(P38="",999,P38),MAX(P38:Q38)),LARGE(P38:R38,2)),998)))</f>
        <v/>
      </c>
      <c r="T38" s="19"/>
      <c r="U38" s="20"/>
      <c r="V38" s="219">
        <v>18</v>
      </c>
    </row>
    <row r="39" spans="1:22" ht="24" customHeight="1" thickBot="1">
      <c r="A39" s="72"/>
      <c r="B39" s="67"/>
      <c r="C39" s="214"/>
      <c r="D39" s="24">
        <f t="shared" si="4"/>
        <v>2</v>
      </c>
      <c r="E39" s="6"/>
      <c r="F39" s="6"/>
      <c r="G39" s="6"/>
      <c r="H39" s="29" t="str">
        <f t="shared" ref="H39" si="68">IF(B38="","",IF(SUM(E$4:G$163)=0,"",IF(I39="",IF(G39="",IF(F39="",IF(E39="",999,E39),MAX(E39:F39)),LARGE(E39:G39,2)),998)))</f>
        <v/>
      </c>
      <c r="I39" s="6"/>
      <c r="J39" s="21"/>
      <c r="L39" s="72"/>
      <c r="M39" s="67"/>
      <c r="N39" s="214"/>
      <c r="O39" s="24">
        <f t="shared" si="6"/>
        <v>2</v>
      </c>
      <c r="P39" s="6"/>
      <c r="Q39" s="6"/>
      <c r="R39" s="6"/>
      <c r="S39" s="29" t="str">
        <f t="shared" ref="S39" si="69">IF(M38="","",IF(SUM(P$4:R$163)=0,"",IF(T39="",IF(R39="",IF(Q39="",IF(P39="",999,P39),MAX(P39:Q39)),LARGE(P39:R39,2)),998)))</f>
        <v/>
      </c>
      <c r="T39" s="6"/>
      <c r="U39" s="21"/>
      <c r="V39" s="219"/>
    </row>
    <row r="40" spans="1:22" ht="24" customHeight="1">
      <c r="A40" s="84" t="str">
        <f>IF(B40="","",INDEX(Výpočty!$AJ$4:$AJ$600,MATCH(B40,Výpočty!$AK$4:$AK$600,0),1))</f>
        <v/>
      </c>
      <c r="B40" s="69"/>
      <c r="C40" s="152" t="str">
        <f>IF(B40="","",INDEX(Výpočty!$AL$4:$AL$600,MATCH(B40,Výpočty!$AK$4:$AK$600,0),1))</f>
        <v/>
      </c>
      <c r="D40" s="23">
        <f t="shared" si="4"/>
        <v>1</v>
      </c>
      <c r="E40" s="19"/>
      <c r="F40" s="19"/>
      <c r="G40" s="19"/>
      <c r="H40" s="19" t="str">
        <f t="shared" ref="H40" si="70">IF(B40="","",IF(SUM(E$4:G$163)=0,"",IF(I40="",IF(G40="",IF(F40="",IF(E40="",999,E40),MAX(E40:F40)),LARGE(E40:G40,2)),998)))</f>
        <v/>
      </c>
      <c r="I40" s="19"/>
      <c r="J40" s="20"/>
      <c r="L40" s="84" t="str">
        <f>IF(M40="","",INDEX(Výpočty!$AJ$4:$AJ$600,MATCH(M40,Výpočty!$AK$4:$AK$600,0),1))</f>
        <v/>
      </c>
      <c r="M40" s="69"/>
      <c r="N40" s="152" t="str">
        <f>IF(M40="","",INDEX(Výpočty!$AL$4:$AL$600,MATCH(M40,Výpočty!$AK$4:$AK$600,0),1))</f>
        <v/>
      </c>
      <c r="O40" s="23">
        <f t="shared" si="6"/>
        <v>1</v>
      </c>
      <c r="P40" s="19"/>
      <c r="Q40" s="19"/>
      <c r="R40" s="19"/>
      <c r="S40" s="19" t="str">
        <f t="shared" ref="S40" si="71">IF(M40="","",IF(SUM(P$4:R$163)=0,"",IF(T40="",IF(R40="",IF(Q40="",IF(P40="",999,P40),MAX(P40:Q40)),LARGE(P40:R40,2)),998)))</f>
        <v/>
      </c>
      <c r="T40" s="19"/>
      <c r="U40" s="20"/>
      <c r="V40" s="219">
        <v>19</v>
      </c>
    </row>
    <row r="41" spans="1:22" ht="24" customHeight="1" thickBot="1">
      <c r="A41" s="72"/>
      <c r="B41" s="67"/>
      <c r="C41" s="214"/>
      <c r="D41" s="24">
        <f t="shared" si="4"/>
        <v>2</v>
      </c>
      <c r="E41" s="6"/>
      <c r="F41" s="6"/>
      <c r="G41" s="6"/>
      <c r="H41" s="29" t="str">
        <f t="shared" ref="H41" si="72">IF(B40="","",IF(SUM(E$4:G$163)=0,"",IF(I41="",IF(G41="",IF(F41="",IF(E41="",999,E41),MAX(E41:F41)),LARGE(E41:G41,2)),998)))</f>
        <v/>
      </c>
      <c r="I41" s="6"/>
      <c r="J41" s="21"/>
      <c r="L41" s="72"/>
      <c r="M41" s="67"/>
      <c r="N41" s="214"/>
      <c r="O41" s="24">
        <f t="shared" si="6"/>
        <v>2</v>
      </c>
      <c r="P41" s="6"/>
      <c r="Q41" s="6"/>
      <c r="R41" s="6"/>
      <c r="S41" s="29" t="str">
        <f t="shared" ref="S41" si="73">IF(M40="","",IF(SUM(P$4:R$163)=0,"",IF(T41="",IF(R41="",IF(Q41="",IF(P41="",999,P41),MAX(P41:Q41)),LARGE(P41:R41,2)),998)))</f>
        <v/>
      </c>
      <c r="T41" s="6"/>
      <c r="U41" s="21"/>
      <c r="V41" s="219"/>
    </row>
    <row r="42" spans="1:22" ht="24" customHeight="1">
      <c r="A42" s="84" t="str">
        <f>IF(B42="","",INDEX(Výpočty!$AJ$4:$AJ$600,MATCH(B42,Výpočty!$AK$4:$AK$600,0),1))</f>
        <v/>
      </c>
      <c r="B42" s="69"/>
      <c r="C42" s="152" t="str">
        <f>IF(B42="","",INDEX(Výpočty!$AL$4:$AL$600,MATCH(B42,Výpočty!$AK$4:$AK$600,0),1))</f>
        <v/>
      </c>
      <c r="D42" s="23">
        <f t="shared" si="4"/>
        <v>1</v>
      </c>
      <c r="E42" s="19"/>
      <c r="F42" s="19"/>
      <c r="G42" s="19"/>
      <c r="H42" s="19" t="str">
        <f t="shared" ref="H42" si="74">IF(B42="","",IF(SUM(E$4:G$163)=0,"",IF(I42="",IF(G42="",IF(F42="",IF(E42="",999,E42),MAX(E42:F42)),LARGE(E42:G42,2)),998)))</f>
        <v/>
      </c>
      <c r="I42" s="19"/>
      <c r="J42" s="20"/>
      <c r="L42" s="84" t="str">
        <f>IF(M42="","",INDEX(Výpočty!$AJ$4:$AJ$600,MATCH(M42,Výpočty!$AK$4:$AK$600,0),1))</f>
        <v/>
      </c>
      <c r="M42" s="69"/>
      <c r="N42" s="152" t="str">
        <f>IF(M42="","",INDEX(Výpočty!$AL$4:$AL$600,MATCH(M42,Výpočty!$AK$4:$AK$600,0),1))</f>
        <v/>
      </c>
      <c r="O42" s="23">
        <f t="shared" si="6"/>
        <v>1</v>
      </c>
      <c r="P42" s="19"/>
      <c r="Q42" s="19"/>
      <c r="R42" s="19"/>
      <c r="S42" s="19" t="str">
        <f t="shared" ref="S42" si="75">IF(M42="","",IF(SUM(P$4:R$163)=0,"",IF(T42="",IF(R42="",IF(Q42="",IF(P42="",999,P42),MAX(P42:Q42)),LARGE(P42:R42,2)),998)))</f>
        <v/>
      </c>
      <c r="T42" s="19"/>
      <c r="U42" s="20"/>
      <c r="V42" s="219">
        <v>20</v>
      </c>
    </row>
    <row r="43" spans="1:22" ht="24" customHeight="1" thickBot="1">
      <c r="A43" s="72"/>
      <c r="B43" s="67"/>
      <c r="C43" s="214"/>
      <c r="D43" s="24">
        <f t="shared" si="4"/>
        <v>2</v>
      </c>
      <c r="E43" s="6"/>
      <c r="F43" s="6"/>
      <c r="G43" s="6"/>
      <c r="H43" s="29" t="str">
        <f t="shared" ref="H43" si="76">IF(B42="","",IF(SUM(E$4:G$163)=0,"",IF(I43="",IF(G43="",IF(F43="",IF(E43="",999,E43),MAX(E43:F43)),LARGE(E43:G43,2)),998)))</f>
        <v/>
      </c>
      <c r="I43" s="6"/>
      <c r="J43" s="21"/>
      <c r="L43" s="72"/>
      <c r="M43" s="67"/>
      <c r="N43" s="214"/>
      <c r="O43" s="24">
        <f t="shared" si="6"/>
        <v>2</v>
      </c>
      <c r="P43" s="6"/>
      <c r="Q43" s="6"/>
      <c r="R43" s="6"/>
      <c r="S43" s="29" t="str">
        <f t="shared" ref="S43" si="77">IF(M42="","",IF(SUM(P$4:R$163)=0,"",IF(T43="",IF(R43="",IF(Q43="",IF(P43="",999,P43),MAX(P43:Q43)),LARGE(P43:R43,2)),998)))</f>
        <v/>
      </c>
      <c r="T43" s="6"/>
      <c r="U43" s="21"/>
      <c r="V43" s="219"/>
    </row>
    <row r="44" spans="1:22" ht="24" customHeight="1">
      <c r="A44" s="84" t="str">
        <f>IF(B44="","",INDEX(Výpočty!$AJ$4:$AJ$600,MATCH(B44,Výpočty!$AK$4:$AK$600,0),1))</f>
        <v/>
      </c>
      <c r="B44" s="215"/>
      <c r="C44" s="152" t="str">
        <f>IF(B44="","",INDEX(Výpočty!$AL$4:$AL$600,MATCH(B44,Výpočty!$AK$4:$AK$600,0),1))</f>
        <v/>
      </c>
      <c r="D44" s="23">
        <f t="shared" si="4"/>
        <v>1</v>
      </c>
      <c r="E44" s="19"/>
      <c r="F44" s="19"/>
      <c r="G44" s="19"/>
      <c r="H44" s="19" t="str">
        <f t="shared" ref="H44" si="78">IF(B44="","",IF(SUM(E$4:G$163)=0,"",IF(I44="",IF(G44="",IF(F44="",IF(E44="",999,E44),MAX(E44:F44)),LARGE(E44:G44,2)),998)))</f>
        <v/>
      </c>
      <c r="I44" s="19"/>
      <c r="J44" s="20"/>
      <c r="L44" s="84" t="str">
        <f>IF(M44="","",INDEX(Výpočty!$AJ$4:$AJ$600,MATCH(M44,Výpočty!$AK$4:$AK$600,0),1))</f>
        <v/>
      </c>
      <c r="M44" s="69"/>
      <c r="N44" s="152" t="str">
        <f>IF(M44="","",INDEX(Výpočty!$AL$4:$AL$600,MATCH(M44,Výpočty!$AK$4:$AK$600,0),1))</f>
        <v/>
      </c>
      <c r="O44" s="23">
        <f t="shared" si="6"/>
        <v>1</v>
      </c>
      <c r="P44" s="19"/>
      <c r="Q44" s="19"/>
      <c r="R44" s="19"/>
      <c r="S44" s="19" t="str">
        <f t="shared" ref="S44" si="79">IF(M44="","",IF(SUM(P$4:R$163)=0,"",IF(T44="",IF(R44="",IF(Q44="",IF(P44="",999,P44),MAX(P44:Q44)),LARGE(P44:R44,2)),998)))</f>
        <v/>
      </c>
      <c r="T44" s="19"/>
      <c r="U44" s="20"/>
      <c r="V44" s="219">
        <v>21</v>
      </c>
    </row>
    <row r="45" spans="1:22" ht="24" customHeight="1" thickBot="1">
      <c r="A45" s="72"/>
      <c r="B45" s="216"/>
      <c r="C45" s="214"/>
      <c r="D45" s="24">
        <f t="shared" si="4"/>
        <v>2</v>
      </c>
      <c r="E45" s="6"/>
      <c r="F45" s="6"/>
      <c r="G45" s="6"/>
      <c r="H45" s="29" t="str">
        <f t="shared" ref="H45" si="80">IF(B44="","",IF(SUM(E$4:G$163)=0,"",IF(I45="",IF(G45="",IF(F45="",IF(E45="",999,E45),MAX(E45:F45)),LARGE(E45:G45,2)),998)))</f>
        <v/>
      </c>
      <c r="I45" s="6"/>
      <c r="J45" s="21"/>
      <c r="L45" s="72"/>
      <c r="M45" s="67"/>
      <c r="N45" s="214"/>
      <c r="O45" s="24">
        <f t="shared" si="6"/>
        <v>2</v>
      </c>
      <c r="P45" s="6"/>
      <c r="Q45" s="6"/>
      <c r="R45" s="6"/>
      <c r="S45" s="29" t="str">
        <f t="shared" ref="S45" si="81">IF(M44="","",IF(SUM(P$4:R$163)=0,"",IF(T45="",IF(R45="",IF(Q45="",IF(P45="",999,P45),MAX(P45:Q45)),LARGE(P45:R45,2)),998)))</f>
        <v/>
      </c>
      <c r="T45" s="6"/>
      <c r="U45" s="21"/>
      <c r="V45" s="219"/>
    </row>
    <row r="46" spans="1:22" ht="24" customHeight="1">
      <c r="A46" s="84" t="str">
        <f>IF(B46="","",INDEX(Výpočty!$AJ$4:$AJ$600,MATCH(B46,Výpočty!$AK$4:$AK$600,0),1))</f>
        <v/>
      </c>
      <c r="B46" s="215"/>
      <c r="C46" s="152" t="str">
        <f>IF(B46="","",INDEX(Výpočty!$AL$4:$AL$600,MATCH(B46,Výpočty!$AK$4:$AK$600,0),1))</f>
        <v/>
      </c>
      <c r="D46" s="23">
        <f t="shared" si="4"/>
        <v>1</v>
      </c>
      <c r="E46" s="19"/>
      <c r="F46" s="19"/>
      <c r="G46" s="19"/>
      <c r="H46" s="19" t="str">
        <f t="shared" ref="H46" si="82">IF(B46="","",IF(SUM(E$4:G$163)=0,"",IF(I46="",IF(G46="",IF(F46="",IF(E46="",999,E46),MAX(E46:F46)),LARGE(E46:G46,2)),998)))</f>
        <v/>
      </c>
      <c r="I46" s="19"/>
      <c r="J46" s="20"/>
      <c r="L46" s="84" t="str">
        <f>IF(M46="","",INDEX(Výpočty!$AJ$4:$AJ$600,MATCH(M46,Výpočty!$AK$4:$AK$600,0),1))</f>
        <v/>
      </c>
      <c r="M46" s="69"/>
      <c r="N46" s="152" t="str">
        <f>IF(M46="","",INDEX(Výpočty!$AL$4:$AL$600,MATCH(M46,Výpočty!$AK$4:$AK$600,0),1))</f>
        <v/>
      </c>
      <c r="O46" s="23">
        <f t="shared" si="6"/>
        <v>1</v>
      </c>
      <c r="P46" s="19"/>
      <c r="Q46" s="19"/>
      <c r="R46" s="19"/>
      <c r="S46" s="19" t="str">
        <f t="shared" ref="S46" si="83">IF(M46="","",IF(SUM(P$4:R$163)=0,"",IF(T46="",IF(R46="",IF(Q46="",IF(P46="",999,P46),MAX(P46:Q46)),LARGE(P46:R46,2)),998)))</f>
        <v/>
      </c>
      <c r="T46" s="19"/>
      <c r="U46" s="20"/>
      <c r="V46" s="219">
        <v>22</v>
      </c>
    </row>
    <row r="47" spans="1:22" ht="24" customHeight="1" thickBot="1">
      <c r="A47" s="72"/>
      <c r="B47" s="216"/>
      <c r="C47" s="214"/>
      <c r="D47" s="24">
        <f t="shared" si="4"/>
        <v>2</v>
      </c>
      <c r="E47" s="6"/>
      <c r="F47" s="6"/>
      <c r="G47" s="6"/>
      <c r="H47" s="29" t="str">
        <f t="shared" ref="H47" si="84">IF(B46="","",IF(SUM(E$4:G$163)=0,"",IF(I47="",IF(G47="",IF(F47="",IF(E47="",999,E47),MAX(E47:F47)),LARGE(E47:G47,2)),998)))</f>
        <v/>
      </c>
      <c r="I47" s="6"/>
      <c r="J47" s="21"/>
      <c r="L47" s="72"/>
      <c r="M47" s="67"/>
      <c r="N47" s="214"/>
      <c r="O47" s="24">
        <f t="shared" si="6"/>
        <v>2</v>
      </c>
      <c r="P47" s="6"/>
      <c r="Q47" s="6"/>
      <c r="R47" s="6"/>
      <c r="S47" s="29" t="str">
        <f t="shared" ref="S47" si="85">IF(M46="","",IF(SUM(P$4:R$163)=0,"",IF(T47="",IF(R47="",IF(Q47="",IF(P47="",999,P47),MAX(P47:Q47)),LARGE(P47:R47,2)),998)))</f>
        <v/>
      </c>
      <c r="T47" s="6"/>
      <c r="U47" s="21"/>
      <c r="V47" s="219"/>
    </row>
    <row r="48" spans="1:22" ht="24" customHeight="1">
      <c r="A48" s="84" t="str">
        <f>IF(B48="","",INDEX(Výpočty!$AJ$4:$AJ$600,MATCH(B48,Výpočty!$AK$4:$AK$600,0),1))</f>
        <v/>
      </c>
      <c r="B48" s="215"/>
      <c r="C48" s="152" t="str">
        <f>IF(B48="","",INDEX(Výpočty!$AL$4:$AL$600,MATCH(B48,Výpočty!$AK$4:$AK$600,0),1))</f>
        <v/>
      </c>
      <c r="D48" s="23">
        <f t="shared" si="4"/>
        <v>1</v>
      </c>
      <c r="E48" s="19"/>
      <c r="F48" s="19"/>
      <c r="G48" s="19"/>
      <c r="H48" s="19" t="str">
        <f t="shared" ref="H48" si="86">IF(B48="","",IF(SUM(E$4:G$163)=0,"",IF(I48="",IF(G48="",IF(F48="",IF(E48="",999,E48),MAX(E48:F48)),LARGE(E48:G48,2)),998)))</f>
        <v/>
      </c>
      <c r="I48" s="19"/>
      <c r="J48" s="20"/>
      <c r="L48" s="84" t="str">
        <f>IF(M48="","",INDEX(Výpočty!$AJ$4:$AJ$600,MATCH(M48,Výpočty!$AK$4:$AK$600,0),1))</f>
        <v/>
      </c>
      <c r="M48" s="69"/>
      <c r="N48" s="152" t="str">
        <f>IF(M48="","",INDEX(Výpočty!$AL$4:$AL$600,MATCH(M48,Výpočty!$AK$4:$AK$600,0),1))</f>
        <v/>
      </c>
      <c r="O48" s="23">
        <f t="shared" si="6"/>
        <v>1</v>
      </c>
      <c r="P48" s="19"/>
      <c r="Q48" s="19"/>
      <c r="R48" s="19"/>
      <c r="S48" s="19" t="str">
        <f t="shared" ref="S48" si="87">IF(M48="","",IF(SUM(P$4:R$163)=0,"",IF(T48="",IF(R48="",IF(Q48="",IF(P48="",999,P48),MAX(P48:Q48)),LARGE(P48:R48,2)),998)))</f>
        <v/>
      </c>
      <c r="T48" s="19"/>
      <c r="U48" s="20"/>
      <c r="V48" s="219">
        <v>23</v>
      </c>
    </row>
    <row r="49" spans="1:22" ht="24" customHeight="1" thickBot="1">
      <c r="A49" s="72"/>
      <c r="B49" s="216"/>
      <c r="C49" s="214"/>
      <c r="D49" s="24">
        <f t="shared" si="4"/>
        <v>2</v>
      </c>
      <c r="E49" s="6"/>
      <c r="F49" s="6"/>
      <c r="G49" s="6"/>
      <c r="H49" s="29" t="str">
        <f t="shared" ref="H49" si="88">IF(B48="","",IF(SUM(E$4:G$163)=0,"",IF(I49="",IF(G49="",IF(F49="",IF(E49="",999,E49),MAX(E49:F49)),LARGE(E49:G49,2)),998)))</f>
        <v/>
      </c>
      <c r="I49" s="6"/>
      <c r="J49" s="21"/>
      <c r="L49" s="72"/>
      <c r="M49" s="67"/>
      <c r="N49" s="214"/>
      <c r="O49" s="24">
        <f t="shared" si="6"/>
        <v>2</v>
      </c>
      <c r="P49" s="6"/>
      <c r="Q49" s="6"/>
      <c r="R49" s="6"/>
      <c r="S49" s="29" t="str">
        <f t="shared" ref="S49" si="89">IF(M48="","",IF(SUM(P$4:R$163)=0,"",IF(T49="",IF(R49="",IF(Q49="",IF(P49="",999,P49),MAX(P49:Q49)),LARGE(P49:R49,2)),998)))</f>
        <v/>
      </c>
      <c r="T49" s="6"/>
      <c r="U49" s="21"/>
      <c r="V49" s="219"/>
    </row>
    <row r="50" spans="1:22" ht="24" customHeight="1">
      <c r="A50" s="84" t="str">
        <f>IF(B50="","",INDEX(Výpočty!$AJ$4:$AJ$600,MATCH(B50,Výpočty!$AK$4:$AK$600,0),1))</f>
        <v/>
      </c>
      <c r="B50" s="215"/>
      <c r="C50" s="152" t="str">
        <f>IF(B50="","",INDEX(Výpočty!$AL$4:$AL$600,MATCH(B50,Výpočty!$AK$4:$AK$600,0),1))</f>
        <v/>
      </c>
      <c r="D50" s="23">
        <f t="shared" si="4"/>
        <v>1</v>
      </c>
      <c r="E50" s="19"/>
      <c r="F50" s="19"/>
      <c r="G50" s="19"/>
      <c r="H50" s="19" t="str">
        <f t="shared" ref="H50" si="90">IF(B50="","",IF(SUM(E$4:G$163)=0,"",IF(I50="",IF(G50="",IF(F50="",IF(E50="",999,E50),MAX(E50:F50)),LARGE(E50:G50,2)),998)))</f>
        <v/>
      </c>
      <c r="I50" s="19"/>
      <c r="J50" s="20"/>
      <c r="L50" s="84" t="str">
        <f>IF(M50="","",INDEX(Výpočty!$AJ$4:$AJ$600,MATCH(M50,Výpočty!$AK$4:$AK$600,0),1))</f>
        <v/>
      </c>
      <c r="M50" s="69"/>
      <c r="N50" s="152" t="str">
        <f>IF(M50="","",INDEX(Výpočty!$AL$4:$AL$600,MATCH(M50,Výpočty!$AK$4:$AK$600,0),1))</f>
        <v/>
      </c>
      <c r="O50" s="23">
        <f t="shared" si="6"/>
        <v>1</v>
      </c>
      <c r="P50" s="19"/>
      <c r="Q50" s="19"/>
      <c r="R50" s="19"/>
      <c r="S50" s="19" t="str">
        <f t="shared" ref="S50" si="91">IF(M50="","",IF(SUM(P$4:R$163)=0,"",IF(T50="",IF(R50="",IF(Q50="",IF(P50="",999,P50),MAX(P50:Q50)),LARGE(P50:R50,2)),998)))</f>
        <v/>
      </c>
      <c r="T50" s="19"/>
      <c r="U50" s="20"/>
      <c r="V50" s="219">
        <v>24</v>
      </c>
    </row>
    <row r="51" spans="1:22" ht="24" customHeight="1" thickBot="1">
      <c r="A51" s="72"/>
      <c r="B51" s="216"/>
      <c r="C51" s="214"/>
      <c r="D51" s="24">
        <f t="shared" si="4"/>
        <v>2</v>
      </c>
      <c r="E51" s="6"/>
      <c r="F51" s="6"/>
      <c r="G51" s="6"/>
      <c r="H51" s="29" t="str">
        <f t="shared" ref="H51" si="92">IF(B50="","",IF(SUM(E$4:G$163)=0,"",IF(I51="",IF(G51="",IF(F51="",IF(E51="",999,E51),MAX(E51:F51)),LARGE(E51:G51,2)),998)))</f>
        <v/>
      </c>
      <c r="I51" s="6"/>
      <c r="J51" s="21"/>
      <c r="L51" s="72"/>
      <c r="M51" s="67"/>
      <c r="N51" s="214"/>
      <c r="O51" s="24">
        <f t="shared" si="6"/>
        <v>2</v>
      </c>
      <c r="P51" s="6"/>
      <c r="Q51" s="6"/>
      <c r="R51" s="6"/>
      <c r="S51" s="29" t="str">
        <f t="shared" ref="S51" si="93">IF(M50="","",IF(SUM(P$4:R$163)=0,"",IF(T51="",IF(R51="",IF(Q51="",IF(P51="",999,P51),MAX(P51:Q51)),LARGE(P51:R51,2)),998)))</f>
        <v/>
      </c>
      <c r="T51" s="6"/>
      <c r="U51" s="21"/>
      <c r="V51" s="219"/>
    </row>
    <row r="52" spans="1:22" ht="24" customHeight="1">
      <c r="A52" s="84" t="str">
        <f>IF(B52="","",INDEX(Výpočty!$AJ$4:$AJ$600,MATCH(B52,Výpočty!$AK$4:$AK$600,0),1))</f>
        <v/>
      </c>
      <c r="B52" s="215"/>
      <c r="C52" s="152" t="str">
        <f>IF(B52="","",INDEX(Výpočty!$AL$4:$AL$600,MATCH(B52,Výpočty!$AK$4:$AK$600,0),1))</f>
        <v/>
      </c>
      <c r="D52" s="23">
        <f t="shared" si="4"/>
        <v>1</v>
      </c>
      <c r="E52" s="19"/>
      <c r="F52" s="19"/>
      <c r="G52" s="19"/>
      <c r="H52" s="19" t="str">
        <f t="shared" ref="H52" si="94">IF(B52="","",IF(SUM(E$4:G$163)=0,"",IF(I52="",IF(G52="",IF(F52="",IF(E52="",999,E52),MAX(E52:F52)),LARGE(E52:G52,2)),998)))</f>
        <v/>
      </c>
      <c r="I52" s="19"/>
      <c r="J52" s="20"/>
      <c r="L52" s="84" t="str">
        <f>IF(M52="","",INDEX(Výpočty!$AJ$4:$AJ$600,MATCH(M52,Výpočty!$AK$4:$AK$600,0),1))</f>
        <v/>
      </c>
      <c r="M52" s="69"/>
      <c r="N52" s="152" t="str">
        <f>IF(M52="","",INDEX(Výpočty!$AL$4:$AL$600,MATCH(M52,Výpočty!$AK$4:$AK$600,0),1))</f>
        <v/>
      </c>
      <c r="O52" s="23">
        <f t="shared" si="6"/>
        <v>1</v>
      </c>
      <c r="P52" s="19"/>
      <c r="Q52" s="19"/>
      <c r="R52" s="19"/>
      <c r="S52" s="19" t="str">
        <f t="shared" ref="S52" si="95">IF(M52="","",IF(SUM(P$4:R$163)=0,"",IF(T52="",IF(R52="",IF(Q52="",IF(P52="",999,P52),MAX(P52:Q52)),LARGE(P52:R52,2)),998)))</f>
        <v/>
      </c>
      <c r="T52" s="19"/>
      <c r="U52" s="20"/>
    </row>
    <row r="53" spans="1:22" ht="24" customHeight="1" thickBot="1">
      <c r="A53" s="72"/>
      <c r="B53" s="216"/>
      <c r="C53" s="214"/>
      <c r="D53" s="24">
        <f t="shared" si="4"/>
        <v>2</v>
      </c>
      <c r="E53" s="6"/>
      <c r="F53" s="6"/>
      <c r="G53" s="6"/>
      <c r="H53" s="29" t="str">
        <f t="shared" ref="H53" si="96">IF(B52="","",IF(SUM(E$4:G$163)=0,"",IF(I53="",IF(G53="",IF(F53="",IF(E53="",999,E53),MAX(E53:F53)),LARGE(E53:G53,2)),998)))</f>
        <v/>
      </c>
      <c r="I53" s="6"/>
      <c r="J53" s="21"/>
      <c r="L53" s="72"/>
      <c r="M53" s="67"/>
      <c r="N53" s="214"/>
      <c r="O53" s="24">
        <f t="shared" si="6"/>
        <v>2</v>
      </c>
      <c r="P53" s="6"/>
      <c r="Q53" s="6"/>
      <c r="R53" s="6"/>
      <c r="S53" s="29" t="str">
        <f t="shared" ref="S53" si="97">IF(M52="","",IF(SUM(P$4:R$163)=0,"",IF(T53="",IF(R53="",IF(Q53="",IF(P53="",999,P53),MAX(P53:Q53)),LARGE(P53:R53,2)),998)))</f>
        <v/>
      </c>
      <c r="T53" s="6"/>
      <c r="U53" s="21"/>
    </row>
    <row r="54" spans="1:22" ht="24" customHeight="1">
      <c r="A54" s="84" t="str">
        <f>IF(B54="","",INDEX(Výpočty!$AJ$4:$AJ$600,MATCH(B54,Výpočty!$AK$4:$AK$600,0),1))</f>
        <v/>
      </c>
      <c r="B54" s="215"/>
      <c r="C54" s="152" t="str">
        <f>IF(B54="","",INDEX(Výpočty!$AL$4:$AL$600,MATCH(B54,Výpočty!$AK$4:$AK$600,0),1))</f>
        <v/>
      </c>
      <c r="D54" s="23">
        <f t="shared" si="4"/>
        <v>1</v>
      </c>
      <c r="E54" s="19"/>
      <c r="F54" s="19"/>
      <c r="G54" s="19"/>
      <c r="H54" s="19" t="str">
        <f t="shared" ref="H54" si="98">IF(B54="","",IF(SUM(E$4:G$163)=0,"",IF(I54="",IF(G54="",IF(F54="",IF(E54="",999,E54),MAX(E54:F54)),LARGE(E54:G54,2)),998)))</f>
        <v/>
      </c>
      <c r="I54" s="19"/>
      <c r="J54" s="20"/>
      <c r="L54" s="84" t="str">
        <f>IF(M54="","",INDEX(Výpočty!$AJ$4:$AJ$600,MATCH(M54,Výpočty!$AK$4:$AK$600,0),1))</f>
        <v/>
      </c>
      <c r="M54" s="69"/>
      <c r="N54" s="152" t="str">
        <f>IF(M54="","",INDEX(Výpočty!$AL$4:$AL$600,MATCH(M54,Výpočty!$AK$4:$AK$600,0),1))</f>
        <v/>
      </c>
      <c r="O54" s="23">
        <f t="shared" si="6"/>
        <v>1</v>
      </c>
      <c r="P54" s="19"/>
      <c r="Q54" s="19"/>
      <c r="R54" s="19"/>
      <c r="S54" s="19" t="str">
        <f t="shared" ref="S54" si="99">IF(M54="","",IF(SUM(P$4:R$163)=0,"",IF(T54="",IF(R54="",IF(Q54="",IF(P54="",999,P54),MAX(P54:Q54)),LARGE(P54:R54,2)),998)))</f>
        <v/>
      </c>
      <c r="T54" s="19"/>
      <c r="U54" s="20"/>
    </row>
    <row r="55" spans="1:22" ht="24" customHeight="1" thickBot="1">
      <c r="A55" s="72"/>
      <c r="B55" s="216"/>
      <c r="C55" s="214"/>
      <c r="D55" s="24">
        <f t="shared" si="4"/>
        <v>2</v>
      </c>
      <c r="E55" s="6"/>
      <c r="F55" s="6"/>
      <c r="G55" s="6"/>
      <c r="H55" s="29" t="str">
        <f t="shared" ref="H55" si="100">IF(B54="","",IF(SUM(E$4:G$163)=0,"",IF(I55="",IF(G55="",IF(F55="",IF(E55="",999,E55),MAX(E55:F55)),LARGE(E55:G55,2)),998)))</f>
        <v/>
      </c>
      <c r="I55" s="6"/>
      <c r="J55" s="21"/>
      <c r="L55" s="72"/>
      <c r="M55" s="67"/>
      <c r="N55" s="214"/>
      <c r="O55" s="24">
        <f t="shared" si="6"/>
        <v>2</v>
      </c>
      <c r="P55" s="6"/>
      <c r="Q55" s="6"/>
      <c r="R55" s="6"/>
      <c r="S55" s="29" t="str">
        <f t="shared" ref="S55" si="101">IF(M54="","",IF(SUM(P$4:R$163)=0,"",IF(T55="",IF(R55="",IF(Q55="",IF(P55="",999,P55),MAX(P55:Q55)),LARGE(P55:R55,2)),998)))</f>
        <v/>
      </c>
      <c r="T55" s="6"/>
      <c r="U55" s="21"/>
    </row>
    <row r="56" spans="1:22" ht="24" customHeight="1">
      <c r="A56" s="84" t="str">
        <f>IF(B56="","",INDEX(Výpočty!$AJ$4:$AJ$600,MATCH(B56,Výpočty!$AK$4:$AK$600,0),1))</f>
        <v/>
      </c>
      <c r="B56" s="215"/>
      <c r="C56" s="152" t="str">
        <f>IF(B56="","",INDEX(Výpočty!$AL$4:$AL$600,MATCH(B56,Výpočty!$AK$4:$AK$600,0),1))</f>
        <v/>
      </c>
      <c r="D56" s="23">
        <f t="shared" si="4"/>
        <v>1</v>
      </c>
      <c r="E56" s="19"/>
      <c r="F56" s="19"/>
      <c r="G56" s="19"/>
      <c r="H56" s="19" t="str">
        <f t="shared" ref="H56" si="102">IF(B56="","",IF(SUM(E$4:G$163)=0,"",IF(I56="",IF(G56="",IF(F56="",IF(E56="",999,E56),MAX(E56:F56)),LARGE(E56:G56,2)),998)))</f>
        <v/>
      </c>
      <c r="I56" s="19"/>
      <c r="J56" s="20"/>
      <c r="L56" s="84" t="str">
        <f>IF(M56="","",INDEX(Výpočty!$AJ$4:$AJ$600,MATCH(M56,Výpočty!$AK$4:$AK$600,0),1))</f>
        <v/>
      </c>
      <c r="M56" s="69"/>
      <c r="N56" s="152" t="str">
        <f>IF(M56="","",INDEX(Výpočty!$AL$4:$AL$600,MATCH(M56,Výpočty!$AK$4:$AK$600,0),1))</f>
        <v/>
      </c>
      <c r="O56" s="23">
        <f t="shared" si="6"/>
        <v>1</v>
      </c>
      <c r="P56" s="19"/>
      <c r="Q56" s="19"/>
      <c r="R56" s="19"/>
      <c r="S56" s="19" t="str">
        <f t="shared" ref="S56" si="103">IF(M56="","",IF(SUM(P$4:R$163)=0,"",IF(T56="",IF(R56="",IF(Q56="",IF(P56="",999,P56),MAX(P56:Q56)),LARGE(P56:R56,2)),998)))</f>
        <v/>
      </c>
      <c r="T56" s="19"/>
      <c r="U56" s="20"/>
    </row>
    <row r="57" spans="1:22" ht="24" customHeight="1" thickBot="1">
      <c r="A57" s="72"/>
      <c r="B57" s="216"/>
      <c r="C57" s="214"/>
      <c r="D57" s="24">
        <f t="shared" si="4"/>
        <v>2</v>
      </c>
      <c r="E57" s="6"/>
      <c r="F57" s="6"/>
      <c r="G57" s="6"/>
      <c r="H57" s="29" t="str">
        <f t="shared" ref="H57" si="104">IF(B56="","",IF(SUM(E$4:G$163)=0,"",IF(I57="",IF(G57="",IF(F57="",IF(E57="",999,E57),MAX(E57:F57)),LARGE(E57:G57,2)),998)))</f>
        <v/>
      </c>
      <c r="I57" s="6"/>
      <c r="J57" s="21"/>
      <c r="L57" s="72"/>
      <c r="M57" s="67"/>
      <c r="N57" s="214"/>
      <c r="O57" s="24">
        <f t="shared" si="6"/>
        <v>2</v>
      </c>
      <c r="P57" s="6"/>
      <c r="Q57" s="6"/>
      <c r="R57" s="6"/>
      <c r="S57" s="29" t="str">
        <f t="shared" ref="S57" si="105">IF(M56="","",IF(SUM(P$4:R$163)=0,"",IF(T57="",IF(R57="",IF(Q57="",IF(P57="",999,P57),MAX(P57:Q57)),LARGE(P57:R57,2)),998)))</f>
        <v/>
      </c>
      <c r="T57" s="6"/>
      <c r="U57" s="21"/>
    </row>
    <row r="58" spans="1:22" ht="24" customHeight="1">
      <c r="A58" s="84" t="str">
        <f>IF(B58="","",INDEX(Výpočty!$AJ$4:$AJ$600,MATCH(B58,Výpočty!$AK$4:$AK$600,0),1))</f>
        <v/>
      </c>
      <c r="B58" s="215"/>
      <c r="C58" s="152" t="str">
        <f>IF(B58="","",INDEX(Výpočty!$AL$4:$AL$600,MATCH(B58,Výpočty!$AK$4:$AK$600,0),1))</f>
        <v/>
      </c>
      <c r="D58" s="23">
        <f t="shared" si="4"/>
        <v>1</v>
      </c>
      <c r="E58" s="19"/>
      <c r="F58" s="19"/>
      <c r="G58" s="19"/>
      <c r="H58" s="19" t="str">
        <f t="shared" ref="H58" si="106">IF(B58="","",IF(SUM(E$4:G$163)=0,"",IF(I58="",IF(G58="",IF(F58="",IF(E58="",999,E58),MAX(E58:F58)),LARGE(E58:G58,2)),998)))</f>
        <v/>
      </c>
      <c r="I58" s="19"/>
      <c r="J58" s="20"/>
      <c r="L58" s="84" t="str">
        <f>IF(M58="","",INDEX(Výpočty!$AJ$4:$AJ$600,MATCH(M58,Výpočty!$AK$4:$AK$600,0),1))</f>
        <v/>
      </c>
      <c r="M58" s="69"/>
      <c r="N58" s="152" t="str">
        <f>IF(M58="","",INDEX(Výpočty!$AL$4:$AL$600,MATCH(M58,Výpočty!$AK$4:$AK$600,0),1))</f>
        <v/>
      </c>
      <c r="O58" s="23">
        <f t="shared" si="6"/>
        <v>1</v>
      </c>
      <c r="P58" s="19"/>
      <c r="Q58" s="19"/>
      <c r="R58" s="19"/>
      <c r="S58" s="19" t="str">
        <f t="shared" ref="S58" si="107">IF(M58="","",IF(SUM(P$4:R$163)=0,"",IF(T58="",IF(R58="",IF(Q58="",IF(P58="",999,P58),MAX(P58:Q58)),LARGE(P58:R58,2)),998)))</f>
        <v/>
      </c>
      <c r="T58" s="19"/>
      <c r="U58" s="20"/>
    </row>
    <row r="59" spans="1:22" ht="24" customHeight="1" thickBot="1">
      <c r="A59" s="72"/>
      <c r="B59" s="216"/>
      <c r="C59" s="214"/>
      <c r="D59" s="24">
        <f t="shared" si="4"/>
        <v>2</v>
      </c>
      <c r="E59" s="6"/>
      <c r="F59" s="6"/>
      <c r="G59" s="6"/>
      <c r="H59" s="29" t="str">
        <f t="shared" ref="H59" si="108">IF(B58="","",IF(SUM(E$4:G$163)=0,"",IF(I59="",IF(G59="",IF(F59="",IF(E59="",999,E59),MAX(E59:F59)),LARGE(E59:G59,2)),998)))</f>
        <v/>
      </c>
      <c r="I59" s="6"/>
      <c r="J59" s="21"/>
      <c r="L59" s="72"/>
      <c r="M59" s="67"/>
      <c r="N59" s="214"/>
      <c r="O59" s="24">
        <f t="shared" si="6"/>
        <v>2</v>
      </c>
      <c r="P59" s="6"/>
      <c r="Q59" s="6"/>
      <c r="R59" s="6"/>
      <c r="S59" s="29" t="str">
        <f t="shared" ref="S59" si="109">IF(M58="","",IF(SUM(P$4:R$163)=0,"",IF(T59="",IF(R59="",IF(Q59="",IF(P59="",999,P59),MAX(P59:Q59)),LARGE(P59:R59,2)),998)))</f>
        <v/>
      </c>
      <c r="T59" s="6"/>
      <c r="U59" s="21"/>
    </row>
    <row r="60" spans="1:22" ht="24" customHeight="1">
      <c r="A60" s="84" t="str">
        <f>IF(B60="","",INDEX(Výpočty!$AJ$4:$AJ$600,MATCH(B60,Výpočty!$AK$4:$AK$600,0),1))</f>
        <v/>
      </c>
      <c r="B60" s="215"/>
      <c r="C60" s="152" t="str">
        <f>IF(B60="","",INDEX(Výpočty!$AL$4:$AL$600,MATCH(B60,Výpočty!$AK$4:$AK$600,0),1))</f>
        <v/>
      </c>
      <c r="D60" s="23">
        <f t="shared" si="4"/>
        <v>1</v>
      </c>
      <c r="E60" s="19"/>
      <c r="F60" s="19"/>
      <c r="G60" s="19"/>
      <c r="H60" s="19" t="str">
        <f t="shared" ref="H60" si="110">IF(B60="","",IF(SUM(E$4:G$163)=0,"",IF(I60="",IF(G60="",IF(F60="",IF(E60="",999,E60),MAX(E60:F60)),LARGE(E60:G60,2)),998)))</f>
        <v/>
      </c>
      <c r="I60" s="19"/>
      <c r="J60" s="20"/>
      <c r="L60" s="84" t="str">
        <f>IF(M60="","",INDEX(Výpočty!$AJ$4:$AJ$600,MATCH(M60,Výpočty!$AK$4:$AK$600,0),1))</f>
        <v/>
      </c>
      <c r="M60" s="69"/>
      <c r="N60" s="152" t="str">
        <f>IF(M60="","",INDEX(Výpočty!$AL$4:$AL$600,MATCH(M60,Výpočty!$AK$4:$AK$600,0),1))</f>
        <v/>
      </c>
      <c r="O60" s="23">
        <f t="shared" si="6"/>
        <v>1</v>
      </c>
      <c r="P60" s="19"/>
      <c r="Q60" s="19"/>
      <c r="R60" s="19"/>
      <c r="S60" s="19" t="str">
        <f t="shared" ref="S60" si="111">IF(M60="","",IF(SUM(P$4:R$163)=0,"",IF(T60="",IF(R60="",IF(Q60="",IF(P60="",999,P60),MAX(P60:Q60)),LARGE(P60:R60,2)),998)))</f>
        <v/>
      </c>
      <c r="T60" s="19"/>
      <c r="U60" s="20"/>
    </row>
    <row r="61" spans="1:22" ht="24" customHeight="1" thickBot="1">
      <c r="A61" s="72"/>
      <c r="B61" s="216"/>
      <c r="C61" s="214"/>
      <c r="D61" s="24">
        <f t="shared" si="4"/>
        <v>2</v>
      </c>
      <c r="E61" s="6"/>
      <c r="F61" s="6"/>
      <c r="G61" s="6"/>
      <c r="H61" s="29" t="str">
        <f t="shared" ref="H61" si="112">IF(B60="","",IF(SUM(E$4:G$163)=0,"",IF(I61="",IF(G61="",IF(F61="",IF(E61="",999,E61),MAX(E61:F61)),LARGE(E61:G61,2)),998)))</f>
        <v/>
      </c>
      <c r="I61" s="6"/>
      <c r="J61" s="21"/>
      <c r="L61" s="72"/>
      <c r="M61" s="67"/>
      <c r="N61" s="214"/>
      <c r="O61" s="24">
        <f t="shared" si="6"/>
        <v>2</v>
      </c>
      <c r="P61" s="6"/>
      <c r="Q61" s="6"/>
      <c r="R61" s="6"/>
      <c r="S61" s="29" t="str">
        <f t="shared" ref="S61" si="113">IF(M60="","",IF(SUM(P$4:R$163)=0,"",IF(T61="",IF(R61="",IF(Q61="",IF(P61="",999,P61),MAX(P61:Q61)),LARGE(P61:R61,2)),998)))</f>
        <v/>
      </c>
      <c r="T61" s="6"/>
      <c r="U61" s="21"/>
    </row>
    <row r="62" spans="1:22" ht="24" customHeight="1">
      <c r="A62" s="84" t="str">
        <f>IF(B62="","",INDEX(Výpočty!$AJ$4:$AJ$600,MATCH(B62,Výpočty!$AK$4:$AK$600,0),1))</f>
        <v/>
      </c>
      <c r="B62" s="215"/>
      <c r="C62" s="152" t="str">
        <f>IF(B62="","",INDEX(Výpočty!$AL$4:$AL$600,MATCH(B62,Výpočty!$AK$4:$AK$600,0),1))</f>
        <v/>
      </c>
      <c r="D62" s="23">
        <f t="shared" si="4"/>
        <v>1</v>
      </c>
      <c r="E62" s="19"/>
      <c r="F62" s="19"/>
      <c r="G62" s="19"/>
      <c r="H62" s="19" t="str">
        <f t="shared" ref="H62" si="114">IF(B62="","",IF(SUM(E$4:G$163)=0,"",IF(I62="",IF(G62="",IF(F62="",IF(E62="",999,E62),MAX(E62:F62)),LARGE(E62:G62,2)),998)))</f>
        <v/>
      </c>
      <c r="I62" s="19"/>
      <c r="J62" s="20"/>
      <c r="L62" s="84" t="str">
        <f>IF(M62="","",INDEX(Výpočty!$AJ$4:$AJ$600,MATCH(M62,Výpočty!$AK$4:$AK$600,0),1))</f>
        <v/>
      </c>
      <c r="M62" s="69"/>
      <c r="N62" s="152" t="str">
        <f>IF(M62="","",INDEX(Výpočty!$AL$4:$AL$600,MATCH(M62,Výpočty!$AK$4:$AK$600,0),1))</f>
        <v/>
      </c>
      <c r="O62" s="23">
        <f t="shared" si="6"/>
        <v>1</v>
      </c>
      <c r="P62" s="19"/>
      <c r="Q62" s="19"/>
      <c r="R62" s="19"/>
      <c r="S62" s="19" t="str">
        <f t="shared" ref="S62" si="115">IF(M62="","",IF(SUM(P$4:R$163)=0,"",IF(T62="",IF(R62="",IF(Q62="",IF(P62="",999,P62),MAX(P62:Q62)),LARGE(P62:R62,2)),998)))</f>
        <v/>
      </c>
      <c r="T62" s="19"/>
      <c r="U62" s="20"/>
    </row>
    <row r="63" spans="1:22" ht="24" customHeight="1" thickBot="1">
      <c r="A63" s="72"/>
      <c r="B63" s="216"/>
      <c r="C63" s="214"/>
      <c r="D63" s="24">
        <f t="shared" si="4"/>
        <v>2</v>
      </c>
      <c r="E63" s="6"/>
      <c r="F63" s="6"/>
      <c r="G63" s="6"/>
      <c r="H63" s="29" t="str">
        <f t="shared" ref="H63" si="116">IF(B62="","",IF(SUM(E$4:G$163)=0,"",IF(I63="",IF(G63="",IF(F63="",IF(E63="",999,E63),MAX(E63:F63)),LARGE(E63:G63,2)),998)))</f>
        <v/>
      </c>
      <c r="I63" s="6"/>
      <c r="J63" s="21"/>
      <c r="L63" s="72"/>
      <c r="M63" s="67"/>
      <c r="N63" s="214"/>
      <c r="O63" s="24">
        <f t="shared" si="6"/>
        <v>2</v>
      </c>
      <c r="P63" s="6"/>
      <c r="Q63" s="6"/>
      <c r="R63" s="6"/>
      <c r="S63" s="29" t="str">
        <f t="shared" ref="S63" si="117">IF(M62="","",IF(SUM(P$4:R$163)=0,"",IF(T63="",IF(R63="",IF(Q63="",IF(P63="",999,P63),MAX(P63:Q63)),LARGE(P63:R63,2)),998)))</f>
        <v/>
      </c>
      <c r="T63" s="6"/>
      <c r="U63" s="21"/>
    </row>
    <row r="64" spans="1:22" ht="24" customHeight="1">
      <c r="A64" s="84" t="str">
        <f>IF(B64="","",INDEX(Výpočty!$AJ$4:$AJ$600,MATCH(B64,Výpočty!$AK$4:$AK$600,0),1))</f>
        <v/>
      </c>
      <c r="B64" s="215"/>
      <c r="C64" s="152" t="str">
        <f>IF(B64="","",INDEX(Výpočty!$AL$4:$AL$600,MATCH(B64,Výpočty!$AK$4:$AK$600,0),1))</f>
        <v/>
      </c>
      <c r="D64" s="23">
        <f t="shared" si="4"/>
        <v>1</v>
      </c>
      <c r="E64" s="19"/>
      <c r="F64" s="19"/>
      <c r="G64" s="19"/>
      <c r="H64" s="19" t="str">
        <f t="shared" ref="H64" si="118">IF(B64="","",IF(SUM(E$4:G$163)=0,"",IF(I64="",IF(G64="",IF(F64="",IF(E64="",999,E64),MAX(E64:F64)),LARGE(E64:G64,2)),998)))</f>
        <v/>
      </c>
      <c r="I64" s="19"/>
      <c r="J64" s="20"/>
      <c r="L64" s="84" t="str">
        <f>IF(M64="","",INDEX(Výpočty!$AJ$4:$AJ$600,MATCH(M64,Výpočty!$AK$4:$AK$600,0),1))</f>
        <v/>
      </c>
      <c r="M64" s="69"/>
      <c r="N64" s="152" t="str">
        <f>IF(M64="","",INDEX(Výpočty!$AL$4:$AL$600,MATCH(M64,Výpočty!$AK$4:$AK$600,0),1))</f>
        <v/>
      </c>
      <c r="O64" s="23">
        <f t="shared" si="6"/>
        <v>1</v>
      </c>
      <c r="P64" s="19"/>
      <c r="Q64" s="19"/>
      <c r="R64" s="19"/>
      <c r="S64" s="19" t="str">
        <f t="shared" ref="S64" si="119">IF(M64="","",IF(SUM(P$4:R$163)=0,"",IF(T64="",IF(R64="",IF(Q64="",IF(P64="",999,P64),MAX(P64:Q64)),LARGE(P64:R64,2)),998)))</f>
        <v/>
      </c>
      <c r="T64" s="19"/>
      <c r="U64" s="20"/>
    </row>
    <row r="65" spans="1:21" ht="24" customHeight="1" thickBot="1">
      <c r="A65" s="72"/>
      <c r="B65" s="216"/>
      <c r="C65" s="214"/>
      <c r="D65" s="24">
        <f t="shared" si="4"/>
        <v>2</v>
      </c>
      <c r="E65" s="6"/>
      <c r="F65" s="6"/>
      <c r="G65" s="6"/>
      <c r="H65" s="29" t="str">
        <f t="shared" ref="H65" si="120">IF(B64="","",IF(SUM(E$4:G$163)=0,"",IF(I65="",IF(G65="",IF(F65="",IF(E65="",999,E65),MAX(E65:F65)),LARGE(E65:G65,2)),998)))</f>
        <v/>
      </c>
      <c r="I65" s="6"/>
      <c r="J65" s="21"/>
      <c r="L65" s="72"/>
      <c r="M65" s="67"/>
      <c r="N65" s="214"/>
      <c r="O65" s="24">
        <f t="shared" si="6"/>
        <v>2</v>
      </c>
      <c r="P65" s="6"/>
      <c r="Q65" s="6"/>
      <c r="R65" s="6"/>
      <c r="S65" s="29" t="str">
        <f t="shared" ref="S65" si="121">IF(M64="","",IF(SUM(P$4:R$163)=0,"",IF(T65="",IF(R65="",IF(Q65="",IF(P65="",999,P65),MAX(P65:Q65)),LARGE(P65:R65,2)),998)))</f>
        <v/>
      </c>
      <c r="T65" s="6"/>
      <c r="U65" s="21"/>
    </row>
    <row r="66" spans="1:21" ht="24" customHeight="1">
      <c r="A66" s="84" t="str">
        <f>IF(B66="","",INDEX(Výpočty!$AJ$4:$AJ$600,MATCH(B66,Výpočty!$AK$4:$AK$600,0),1))</f>
        <v/>
      </c>
      <c r="B66" s="215"/>
      <c r="C66" s="152" t="str">
        <f>IF(B66="","",INDEX(Výpočty!$AL$4:$AL$600,MATCH(B66,Výpočty!$AK$4:$AK$600,0),1))</f>
        <v/>
      </c>
      <c r="D66" s="23">
        <f t="shared" si="4"/>
        <v>1</v>
      </c>
      <c r="E66" s="19"/>
      <c r="F66" s="19"/>
      <c r="G66" s="19"/>
      <c r="H66" s="19" t="str">
        <f t="shared" ref="H66" si="122">IF(B66="","",IF(SUM(E$4:G$163)=0,"",IF(I66="",IF(G66="",IF(F66="",IF(E66="",999,E66),MAX(E66:F66)),LARGE(E66:G66,2)),998)))</f>
        <v/>
      </c>
      <c r="I66" s="19"/>
      <c r="J66" s="20"/>
      <c r="L66" s="84" t="str">
        <f>IF(M66="","",INDEX(Výpočty!$AJ$4:$AJ$600,MATCH(M66,Výpočty!$AK$4:$AK$600,0),1))</f>
        <v/>
      </c>
      <c r="M66" s="69"/>
      <c r="N66" s="152" t="str">
        <f>IF(M66="","",INDEX(Výpočty!$AL$4:$AL$600,MATCH(M66,Výpočty!$AK$4:$AK$600,0),1))</f>
        <v/>
      </c>
      <c r="O66" s="23">
        <f t="shared" si="6"/>
        <v>1</v>
      </c>
      <c r="P66" s="19"/>
      <c r="Q66" s="19"/>
      <c r="R66" s="19"/>
      <c r="S66" s="19" t="str">
        <f t="shared" ref="S66" si="123">IF(M66="","",IF(SUM(P$4:R$163)=0,"",IF(T66="",IF(R66="",IF(Q66="",IF(P66="",999,P66),MAX(P66:Q66)),LARGE(P66:R66,2)),998)))</f>
        <v/>
      </c>
      <c r="T66" s="19"/>
      <c r="U66" s="20"/>
    </row>
    <row r="67" spans="1:21" ht="24" customHeight="1" thickBot="1">
      <c r="A67" s="72"/>
      <c r="B67" s="216"/>
      <c r="C67" s="214"/>
      <c r="D67" s="24">
        <f t="shared" si="4"/>
        <v>2</v>
      </c>
      <c r="E67" s="6"/>
      <c r="F67" s="6"/>
      <c r="G67" s="6"/>
      <c r="H67" s="29" t="str">
        <f t="shared" ref="H67" si="124">IF(B66="","",IF(SUM(E$4:G$163)=0,"",IF(I67="",IF(G67="",IF(F67="",IF(E67="",999,E67),MAX(E67:F67)),LARGE(E67:G67,2)),998)))</f>
        <v/>
      </c>
      <c r="I67" s="6"/>
      <c r="J67" s="21"/>
      <c r="L67" s="72"/>
      <c r="M67" s="67"/>
      <c r="N67" s="214"/>
      <c r="O67" s="24">
        <f t="shared" si="6"/>
        <v>2</v>
      </c>
      <c r="P67" s="6"/>
      <c r="Q67" s="6"/>
      <c r="R67" s="6"/>
      <c r="S67" s="29" t="str">
        <f t="shared" ref="S67" si="125">IF(M66="","",IF(SUM(P$4:R$163)=0,"",IF(T67="",IF(R67="",IF(Q67="",IF(P67="",999,P67),MAX(P67:Q67)),LARGE(P67:R67,2)),998)))</f>
        <v/>
      </c>
      <c r="T67" s="6"/>
      <c r="U67" s="21"/>
    </row>
    <row r="68" spans="1:21" ht="24" customHeight="1">
      <c r="A68" s="84" t="str">
        <f>IF(B68="","",INDEX(Výpočty!$AJ$4:$AJ$600,MATCH(B68,Výpočty!$AK$4:$AK$600,0),1))</f>
        <v/>
      </c>
      <c r="B68" s="215"/>
      <c r="C68" s="152" t="str">
        <f>IF(B68="","",INDEX(Výpočty!$AL$4:$AL$600,MATCH(B68,Výpočty!$AK$4:$AK$600,0),1))</f>
        <v/>
      </c>
      <c r="D68" s="23">
        <f t="shared" si="4"/>
        <v>1</v>
      </c>
      <c r="E68" s="19"/>
      <c r="F68" s="19"/>
      <c r="G68" s="19"/>
      <c r="H68" s="19" t="str">
        <f t="shared" ref="H68" si="126">IF(B68="","",IF(SUM(E$4:G$163)=0,"",IF(I68="",IF(G68="",IF(F68="",IF(E68="",999,E68),MAX(E68:F68)),LARGE(E68:G68,2)),998)))</f>
        <v/>
      </c>
      <c r="I68" s="19"/>
      <c r="J68" s="20"/>
      <c r="L68" s="84" t="str">
        <f>IF(M68="","",INDEX(Výpočty!$AJ$4:$AJ$600,MATCH(M68,Výpočty!$AK$4:$AK$600,0),1))</f>
        <v/>
      </c>
      <c r="M68" s="69"/>
      <c r="N68" s="152" t="str">
        <f>IF(M68="","",INDEX(Výpočty!$AL$4:$AL$600,MATCH(M68,Výpočty!$AK$4:$AK$600,0),1))</f>
        <v/>
      </c>
      <c r="O68" s="23">
        <f t="shared" si="6"/>
        <v>1</v>
      </c>
      <c r="P68" s="19"/>
      <c r="Q68" s="19"/>
      <c r="R68" s="19"/>
      <c r="S68" s="19" t="str">
        <f t="shared" ref="S68" si="127">IF(M68="","",IF(SUM(P$4:R$163)=0,"",IF(T68="",IF(R68="",IF(Q68="",IF(P68="",999,P68),MAX(P68:Q68)),LARGE(P68:R68,2)),998)))</f>
        <v/>
      </c>
      <c r="T68" s="19"/>
      <c r="U68" s="20"/>
    </row>
    <row r="69" spans="1:21" ht="24" customHeight="1" thickBot="1">
      <c r="A69" s="72"/>
      <c r="B69" s="216"/>
      <c r="C69" s="214"/>
      <c r="D69" s="24">
        <f t="shared" si="4"/>
        <v>2</v>
      </c>
      <c r="E69" s="6"/>
      <c r="F69" s="6"/>
      <c r="G69" s="6"/>
      <c r="H69" s="29" t="str">
        <f t="shared" ref="H69" si="128">IF(B68="","",IF(SUM(E$4:G$163)=0,"",IF(I69="",IF(G69="",IF(F69="",IF(E69="",999,E69),MAX(E69:F69)),LARGE(E69:G69,2)),998)))</f>
        <v/>
      </c>
      <c r="I69" s="6"/>
      <c r="J69" s="21"/>
      <c r="L69" s="72"/>
      <c r="M69" s="67"/>
      <c r="N69" s="214"/>
      <c r="O69" s="24">
        <f t="shared" si="6"/>
        <v>2</v>
      </c>
      <c r="P69" s="6"/>
      <c r="Q69" s="6"/>
      <c r="R69" s="6"/>
      <c r="S69" s="29" t="str">
        <f t="shared" ref="S69" si="129">IF(M68="","",IF(SUM(P$4:R$163)=0,"",IF(T69="",IF(R69="",IF(Q69="",IF(P69="",999,P69),MAX(P69:Q69)),LARGE(P69:R69,2)),998)))</f>
        <v/>
      </c>
      <c r="T69" s="6"/>
      <c r="U69" s="21"/>
    </row>
    <row r="70" spans="1:21" ht="24" customHeight="1">
      <c r="A70" s="84" t="str">
        <f>IF(B70="","",INDEX(Výpočty!$AJ$4:$AJ$600,MATCH(B70,Výpočty!$AK$4:$AK$600,0),1))</f>
        <v/>
      </c>
      <c r="B70" s="215"/>
      <c r="C70" s="152" t="str">
        <f>IF(B70="","",INDEX(Výpočty!$AL$4:$AL$600,MATCH(B70,Výpočty!$AK$4:$AK$600,0),1))</f>
        <v/>
      </c>
      <c r="D70" s="23">
        <f t="shared" si="4"/>
        <v>1</v>
      </c>
      <c r="E70" s="19"/>
      <c r="F70" s="19"/>
      <c r="G70" s="19"/>
      <c r="H70" s="19" t="str">
        <f t="shared" ref="H70" si="130">IF(B70="","",IF(SUM(E$4:G$163)=0,"",IF(I70="",IF(G70="",IF(F70="",IF(E70="",999,E70),MAX(E70:F70)),LARGE(E70:G70,2)),998)))</f>
        <v/>
      </c>
      <c r="I70" s="19"/>
      <c r="J70" s="20"/>
      <c r="L70" s="84" t="str">
        <f>IF(M70="","",INDEX(Výpočty!$AJ$4:$AJ$600,MATCH(M70,Výpočty!$AK$4:$AK$600,0),1))</f>
        <v/>
      </c>
      <c r="M70" s="69"/>
      <c r="N70" s="152" t="str">
        <f>IF(M70="","",INDEX(Výpočty!$AL$4:$AL$600,MATCH(M70,Výpočty!$AK$4:$AK$600,0),1))</f>
        <v/>
      </c>
      <c r="O70" s="23">
        <f t="shared" si="6"/>
        <v>1</v>
      </c>
      <c r="P70" s="19"/>
      <c r="Q70" s="19"/>
      <c r="R70" s="19"/>
      <c r="S70" s="19" t="str">
        <f t="shared" ref="S70" si="131">IF(M70="","",IF(SUM(P$4:R$163)=0,"",IF(T70="",IF(R70="",IF(Q70="",IF(P70="",999,P70),MAX(P70:Q70)),LARGE(P70:R70,2)),998)))</f>
        <v/>
      </c>
      <c r="T70" s="19"/>
      <c r="U70" s="20"/>
    </row>
    <row r="71" spans="1:21" ht="24" customHeight="1" thickBot="1">
      <c r="A71" s="72"/>
      <c r="B71" s="216"/>
      <c r="C71" s="214"/>
      <c r="D71" s="24">
        <f t="shared" si="4"/>
        <v>2</v>
      </c>
      <c r="E71" s="6"/>
      <c r="F71" s="6"/>
      <c r="G71" s="6"/>
      <c r="H71" s="29" t="str">
        <f t="shared" ref="H71" si="132">IF(B70="","",IF(SUM(E$4:G$163)=0,"",IF(I71="",IF(G71="",IF(F71="",IF(E71="",999,E71),MAX(E71:F71)),LARGE(E71:G71,2)),998)))</f>
        <v/>
      </c>
      <c r="I71" s="6"/>
      <c r="J71" s="21"/>
      <c r="L71" s="72"/>
      <c r="M71" s="67"/>
      <c r="N71" s="214"/>
      <c r="O71" s="24">
        <f t="shared" si="6"/>
        <v>2</v>
      </c>
      <c r="P71" s="6"/>
      <c r="Q71" s="6"/>
      <c r="R71" s="6"/>
      <c r="S71" s="29" t="str">
        <f t="shared" ref="S71" si="133">IF(M70="","",IF(SUM(P$4:R$163)=0,"",IF(T71="",IF(R71="",IF(Q71="",IF(P71="",999,P71),MAX(P71:Q71)),LARGE(P71:R71,2)),998)))</f>
        <v/>
      </c>
      <c r="T71" s="6"/>
      <c r="U71" s="21"/>
    </row>
    <row r="72" spans="1:21" ht="24" customHeight="1">
      <c r="A72" s="84" t="str">
        <f>IF(B72="","",INDEX(Výpočty!$AJ$4:$AJ$600,MATCH(B72,Výpočty!$AK$4:$AK$600,0),1))</f>
        <v/>
      </c>
      <c r="B72" s="215"/>
      <c r="C72" s="152" t="str">
        <f>IF(B72="","",INDEX(Výpočty!$AL$4:$AL$600,MATCH(B72,Výpočty!$AK$4:$AK$600,0),1))</f>
        <v/>
      </c>
      <c r="D72" s="23">
        <f t="shared" ref="D72:D83" si="134">D70</f>
        <v>1</v>
      </c>
      <c r="E72" s="19"/>
      <c r="F72" s="19"/>
      <c r="G72" s="19"/>
      <c r="H72" s="19" t="str">
        <f t="shared" ref="H72" si="135">IF(B72="","",IF(SUM(E$4:G$163)=0,"",IF(I72="",IF(G72="",IF(F72="",IF(E72="",999,E72),MAX(E72:F72)),LARGE(E72:G72,2)),998)))</f>
        <v/>
      </c>
      <c r="I72" s="19"/>
      <c r="J72" s="20"/>
      <c r="L72" s="84" t="str">
        <f>IF(M72="","",INDEX(Výpočty!$AJ$4:$AJ$600,MATCH(M72,Výpočty!$AK$4:$AK$600,0),1))</f>
        <v/>
      </c>
      <c r="M72" s="69"/>
      <c r="N72" s="152" t="str">
        <f>IF(M72="","",INDEX(Výpočty!$AL$4:$AL$600,MATCH(M72,Výpočty!$AK$4:$AK$600,0),1))</f>
        <v/>
      </c>
      <c r="O72" s="23">
        <f t="shared" ref="O72:O83" si="136">O70</f>
        <v>1</v>
      </c>
      <c r="P72" s="19"/>
      <c r="Q72" s="19"/>
      <c r="R72" s="19"/>
      <c r="S72" s="19" t="str">
        <f t="shared" ref="S72" si="137">IF(M72="","",IF(SUM(P$4:R$163)=0,"",IF(T72="",IF(R72="",IF(Q72="",IF(P72="",999,P72),MAX(P72:Q72)),LARGE(P72:R72,2)),998)))</f>
        <v/>
      </c>
      <c r="T72" s="19"/>
      <c r="U72" s="20"/>
    </row>
    <row r="73" spans="1:21" ht="24" customHeight="1" thickBot="1">
      <c r="A73" s="72"/>
      <c r="B73" s="216"/>
      <c r="C73" s="214"/>
      <c r="D73" s="24">
        <f t="shared" si="134"/>
        <v>2</v>
      </c>
      <c r="E73" s="6"/>
      <c r="F73" s="6"/>
      <c r="G73" s="6"/>
      <c r="H73" s="29" t="str">
        <f t="shared" ref="H73" si="138">IF(B72="","",IF(SUM(E$4:G$163)=0,"",IF(I73="",IF(G73="",IF(F73="",IF(E73="",999,E73),MAX(E73:F73)),LARGE(E73:G73,2)),998)))</f>
        <v/>
      </c>
      <c r="I73" s="6"/>
      <c r="J73" s="21"/>
      <c r="L73" s="72"/>
      <c r="M73" s="67"/>
      <c r="N73" s="214"/>
      <c r="O73" s="24">
        <f t="shared" si="136"/>
        <v>2</v>
      </c>
      <c r="P73" s="6"/>
      <c r="Q73" s="6"/>
      <c r="R73" s="6"/>
      <c r="S73" s="29" t="str">
        <f t="shared" ref="S73" si="139">IF(M72="","",IF(SUM(P$4:R$163)=0,"",IF(T73="",IF(R73="",IF(Q73="",IF(P73="",999,P73),MAX(P73:Q73)),LARGE(P73:R73,2)),998)))</f>
        <v/>
      </c>
      <c r="T73" s="6"/>
      <c r="U73" s="21"/>
    </row>
    <row r="74" spans="1:21" ht="24" customHeight="1">
      <c r="A74" s="84" t="str">
        <f>IF(B74="","",INDEX(Výpočty!$AJ$4:$AJ$600,MATCH(B74,Výpočty!$AK$4:$AK$600,0),1))</f>
        <v/>
      </c>
      <c r="B74" s="215"/>
      <c r="C74" s="152" t="str">
        <f>IF(B74="","",INDEX(Výpočty!$AL$4:$AL$600,MATCH(B74,Výpočty!$AK$4:$AK$600,0),1))</f>
        <v/>
      </c>
      <c r="D74" s="23">
        <f t="shared" si="134"/>
        <v>1</v>
      </c>
      <c r="E74" s="19"/>
      <c r="F74" s="19"/>
      <c r="G74" s="19"/>
      <c r="H74" s="19" t="str">
        <f t="shared" ref="H74" si="140">IF(B74="","",IF(SUM(E$4:G$163)=0,"",IF(I74="",IF(G74="",IF(F74="",IF(E74="",999,E74),MAX(E74:F74)),LARGE(E74:G74,2)),998)))</f>
        <v/>
      </c>
      <c r="I74" s="19"/>
      <c r="J74" s="20"/>
      <c r="L74" s="84" t="str">
        <f>IF(M74="","",INDEX(Výpočty!$AJ$4:$AJ$600,MATCH(M74,Výpočty!$AK$4:$AK$600,0),1))</f>
        <v/>
      </c>
      <c r="M74" s="69"/>
      <c r="N74" s="152" t="str">
        <f>IF(M74="","",INDEX(Výpočty!$AL$4:$AL$600,MATCH(M74,Výpočty!$AK$4:$AK$600,0),1))</f>
        <v/>
      </c>
      <c r="O74" s="23">
        <f t="shared" si="136"/>
        <v>1</v>
      </c>
      <c r="P74" s="19"/>
      <c r="Q74" s="19"/>
      <c r="R74" s="19"/>
      <c r="S74" s="19" t="str">
        <f t="shared" ref="S74" si="141">IF(M74="","",IF(SUM(P$4:R$163)=0,"",IF(T74="",IF(R74="",IF(Q74="",IF(P74="",999,P74),MAX(P74:Q74)),LARGE(P74:R74,2)),998)))</f>
        <v/>
      </c>
      <c r="T74" s="19"/>
      <c r="U74" s="20"/>
    </row>
    <row r="75" spans="1:21" ht="24" customHeight="1" thickBot="1">
      <c r="A75" s="72"/>
      <c r="B75" s="216"/>
      <c r="C75" s="214"/>
      <c r="D75" s="24">
        <f t="shared" si="134"/>
        <v>2</v>
      </c>
      <c r="E75" s="6"/>
      <c r="F75" s="6"/>
      <c r="G75" s="6"/>
      <c r="H75" s="29" t="str">
        <f t="shared" ref="H75" si="142">IF(B74="","",IF(SUM(E$4:G$163)=0,"",IF(I75="",IF(G75="",IF(F75="",IF(E75="",999,E75),MAX(E75:F75)),LARGE(E75:G75,2)),998)))</f>
        <v/>
      </c>
      <c r="I75" s="6"/>
      <c r="J75" s="21"/>
      <c r="L75" s="72"/>
      <c r="M75" s="67"/>
      <c r="N75" s="214"/>
      <c r="O75" s="24">
        <f t="shared" si="136"/>
        <v>2</v>
      </c>
      <c r="P75" s="6"/>
      <c r="Q75" s="6"/>
      <c r="R75" s="6"/>
      <c r="S75" s="29" t="str">
        <f t="shared" ref="S75" si="143">IF(M74="","",IF(SUM(P$4:R$163)=0,"",IF(T75="",IF(R75="",IF(Q75="",IF(P75="",999,P75),MAX(P75:Q75)),LARGE(P75:R75,2)),998)))</f>
        <v/>
      </c>
      <c r="T75" s="6"/>
      <c r="U75" s="21"/>
    </row>
    <row r="76" spans="1:21" ht="24" customHeight="1">
      <c r="A76" s="84" t="str">
        <f>IF(B76="","",INDEX(Výpočty!$AJ$4:$AJ$600,MATCH(B76,Výpočty!$AK$4:$AK$600,0),1))</f>
        <v/>
      </c>
      <c r="B76" s="215"/>
      <c r="C76" s="152" t="str">
        <f>IF(B76="","",INDEX(Výpočty!$AL$4:$AL$600,MATCH(B76,Výpočty!$AK$4:$AK$600,0),1))</f>
        <v/>
      </c>
      <c r="D76" s="23">
        <f t="shared" si="134"/>
        <v>1</v>
      </c>
      <c r="E76" s="19"/>
      <c r="F76" s="19"/>
      <c r="G76" s="19"/>
      <c r="H76" s="19" t="str">
        <f t="shared" ref="H76" si="144">IF(B76="","",IF(SUM(E$4:G$163)=0,"",IF(I76="",IF(G76="",IF(F76="",IF(E76="",999,E76),MAX(E76:F76)),LARGE(E76:G76,2)),998)))</f>
        <v/>
      </c>
      <c r="I76" s="19"/>
      <c r="J76" s="20"/>
      <c r="L76" s="84" t="str">
        <f>IF(M76="","",INDEX(Výpočty!$AJ$4:$AJ$600,MATCH(M76,Výpočty!$AK$4:$AK$600,0),1))</f>
        <v/>
      </c>
      <c r="M76" s="69"/>
      <c r="N76" s="152" t="str">
        <f>IF(M76="","",INDEX(Výpočty!$AL$4:$AL$600,MATCH(M76,Výpočty!$AK$4:$AK$600,0),1))</f>
        <v/>
      </c>
      <c r="O76" s="23">
        <f t="shared" si="136"/>
        <v>1</v>
      </c>
      <c r="P76" s="19"/>
      <c r="Q76" s="19"/>
      <c r="R76" s="19"/>
      <c r="S76" s="19" t="str">
        <f t="shared" ref="S76" si="145">IF(M76="","",IF(SUM(P$4:R$163)=0,"",IF(T76="",IF(R76="",IF(Q76="",IF(P76="",999,P76),MAX(P76:Q76)),LARGE(P76:R76,2)),998)))</f>
        <v/>
      </c>
      <c r="T76" s="19"/>
      <c r="U76" s="20"/>
    </row>
    <row r="77" spans="1:21" ht="24" customHeight="1" thickBot="1">
      <c r="A77" s="72"/>
      <c r="B77" s="216"/>
      <c r="C77" s="214"/>
      <c r="D77" s="24">
        <f t="shared" si="134"/>
        <v>2</v>
      </c>
      <c r="E77" s="6"/>
      <c r="F77" s="6"/>
      <c r="G77" s="6"/>
      <c r="H77" s="29" t="str">
        <f t="shared" ref="H77" si="146">IF(B76="","",IF(SUM(E$4:G$163)=0,"",IF(I77="",IF(G77="",IF(F77="",IF(E77="",999,E77),MAX(E77:F77)),LARGE(E77:G77,2)),998)))</f>
        <v/>
      </c>
      <c r="I77" s="6"/>
      <c r="J77" s="21"/>
      <c r="L77" s="72"/>
      <c r="M77" s="67"/>
      <c r="N77" s="214"/>
      <c r="O77" s="24">
        <f t="shared" si="136"/>
        <v>2</v>
      </c>
      <c r="P77" s="6"/>
      <c r="Q77" s="6"/>
      <c r="R77" s="6"/>
      <c r="S77" s="29" t="str">
        <f t="shared" ref="S77" si="147">IF(M76="","",IF(SUM(P$4:R$163)=0,"",IF(T77="",IF(R77="",IF(Q77="",IF(P77="",999,P77),MAX(P77:Q77)),LARGE(P77:R77,2)),998)))</f>
        <v/>
      </c>
      <c r="T77" s="6"/>
      <c r="U77" s="21"/>
    </row>
    <row r="78" spans="1:21" ht="24" customHeight="1">
      <c r="A78" s="84" t="str">
        <f>IF(B78="","",INDEX(Výpočty!$AJ$4:$AJ$600,MATCH(B78,Výpočty!$AK$4:$AK$600,0),1))</f>
        <v/>
      </c>
      <c r="B78" s="215"/>
      <c r="C78" s="152" t="str">
        <f>IF(B78="","",INDEX(Výpočty!$AL$4:$AL$600,MATCH(B78,Výpočty!$AK$4:$AK$600,0),1))</f>
        <v/>
      </c>
      <c r="D78" s="23">
        <f t="shared" si="134"/>
        <v>1</v>
      </c>
      <c r="E78" s="19"/>
      <c r="F78" s="19"/>
      <c r="G78" s="19"/>
      <c r="H78" s="19" t="str">
        <f t="shared" ref="H78" si="148">IF(B78="","",IF(SUM(E$4:G$163)=0,"",IF(I78="",IF(G78="",IF(F78="",IF(E78="",999,E78),MAX(E78:F78)),LARGE(E78:G78,2)),998)))</f>
        <v/>
      </c>
      <c r="I78" s="19"/>
      <c r="J78" s="20"/>
      <c r="L78" s="84" t="str">
        <f>IF(M78="","",INDEX(Výpočty!$AJ$4:$AJ$600,MATCH(M78,Výpočty!$AK$4:$AK$600,0),1))</f>
        <v/>
      </c>
      <c r="M78" s="69"/>
      <c r="N78" s="152" t="str">
        <f>IF(M78="","",INDEX(Výpočty!$AL$4:$AL$600,MATCH(M78,Výpočty!$AK$4:$AK$600,0),1))</f>
        <v/>
      </c>
      <c r="O78" s="23">
        <f t="shared" si="136"/>
        <v>1</v>
      </c>
      <c r="P78" s="19"/>
      <c r="Q78" s="19"/>
      <c r="R78" s="19"/>
      <c r="S78" s="19" t="str">
        <f t="shared" ref="S78" si="149">IF(M78="","",IF(SUM(P$4:R$163)=0,"",IF(T78="",IF(R78="",IF(Q78="",IF(P78="",999,P78),MAX(P78:Q78)),LARGE(P78:R78,2)),998)))</f>
        <v/>
      </c>
      <c r="T78" s="19"/>
      <c r="U78" s="20"/>
    </row>
    <row r="79" spans="1:21" ht="24" customHeight="1" thickBot="1">
      <c r="A79" s="72"/>
      <c r="B79" s="216"/>
      <c r="C79" s="214"/>
      <c r="D79" s="24">
        <f t="shared" si="134"/>
        <v>2</v>
      </c>
      <c r="E79" s="6"/>
      <c r="F79" s="6"/>
      <c r="G79" s="6"/>
      <c r="H79" s="29" t="str">
        <f t="shared" ref="H79" si="150">IF(B78="","",IF(SUM(E$4:G$163)=0,"",IF(I79="",IF(G79="",IF(F79="",IF(E79="",999,E79),MAX(E79:F79)),LARGE(E79:G79,2)),998)))</f>
        <v/>
      </c>
      <c r="I79" s="6"/>
      <c r="J79" s="21"/>
      <c r="L79" s="72"/>
      <c r="M79" s="67"/>
      <c r="N79" s="214"/>
      <c r="O79" s="24">
        <f t="shared" si="136"/>
        <v>2</v>
      </c>
      <c r="P79" s="6"/>
      <c r="Q79" s="6"/>
      <c r="R79" s="6"/>
      <c r="S79" s="29" t="str">
        <f t="shared" ref="S79" si="151">IF(M78="","",IF(SUM(P$4:R$163)=0,"",IF(T79="",IF(R79="",IF(Q79="",IF(P79="",999,P79),MAX(P79:Q79)),LARGE(P79:R79,2)),998)))</f>
        <v/>
      </c>
      <c r="T79" s="6"/>
      <c r="U79" s="21"/>
    </row>
    <row r="80" spans="1:21" ht="24" customHeight="1">
      <c r="A80" s="84" t="str">
        <f>IF(B80="","",INDEX(Výpočty!$AJ$4:$AJ$600,MATCH(B80,Výpočty!$AK$4:$AK$600,0),1))</f>
        <v/>
      </c>
      <c r="B80" s="215"/>
      <c r="C80" s="152" t="str">
        <f>IF(B80="","",INDEX(Výpočty!$AL$4:$AL$600,MATCH(B80,Výpočty!$AK$4:$AK$600,0),1))</f>
        <v/>
      </c>
      <c r="D80" s="23">
        <f t="shared" si="134"/>
        <v>1</v>
      </c>
      <c r="E80" s="19"/>
      <c r="F80" s="19"/>
      <c r="G80" s="19"/>
      <c r="H80" s="19" t="str">
        <f t="shared" ref="H80" si="152">IF(B80="","",IF(SUM(E$4:G$163)=0,"",IF(I80="",IF(G80="",IF(F80="",IF(E80="",999,E80),MAX(E80:F80)),LARGE(E80:G80,2)),998)))</f>
        <v/>
      </c>
      <c r="I80" s="19"/>
      <c r="J80" s="20"/>
      <c r="L80" s="84" t="str">
        <f>IF(M80="","",INDEX(Výpočty!$AJ$4:$AJ$600,MATCH(M80,Výpočty!$AK$4:$AK$600,0),1))</f>
        <v/>
      </c>
      <c r="M80" s="69"/>
      <c r="N80" s="152" t="str">
        <f>IF(M80="","",INDEX(Výpočty!$AL$4:$AL$600,MATCH(M80,Výpočty!$AK$4:$AK$600,0),1))</f>
        <v/>
      </c>
      <c r="O80" s="23">
        <f t="shared" si="136"/>
        <v>1</v>
      </c>
      <c r="P80" s="19"/>
      <c r="Q80" s="19"/>
      <c r="R80" s="19"/>
      <c r="S80" s="19" t="str">
        <f t="shared" ref="S80" si="153">IF(M80="","",IF(SUM(P$4:R$163)=0,"",IF(T80="",IF(R80="",IF(Q80="",IF(P80="",999,P80),MAX(P80:Q80)),LARGE(P80:R80,2)),998)))</f>
        <v/>
      </c>
      <c r="T80" s="19"/>
      <c r="U80" s="20"/>
    </row>
    <row r="81" spans="1:21" ht="24" customHeight="1" thickBot="1">
      <c r="A81" s="72"/>
      <c r="B81" s="216"/>
      <c r="C81" s="214"/>
      <c r="D81" s="24">
        <f t="shared" si="134"/>
        <v>2</v>
      </c>
      <c r="E81" s="6"/>
      <c r="F81" s="6"/>
      <c r="G81" s="6"/>
      <c r="H81" s="29" t="str">
        <f t="shared" ref="H81" si="154">IF(B80="","",IF(SUM(E$4:G$163)=0,"",IF(I81="",IF(G81="",IF(F81="",IF(E81="",999,E81),MAX(E81:F81)),LARGE(E81:G81,2)),998)))</f>
        <v/>
      </c>
      <c r="I81" s="6"/>
      <c r="J81" s="21"/>
      <c r="L81" s="72"/>
      <c r="M81" s="67"/>
      <c r="N81" s="214"/>
      <c r="O81" s="24">
        <f t="shared" si="136"/>
        <v>2</v>
      </c>
      <c r="P81" s="6"/>
      <c r="Q81" s="6"/>
      <c r="R81" s="6"/>
      <c r="S81" s="29" t="str">
        <f t="shared" ref="S81" si="155">IF(M80="","",IF(SUM(P$4:R$163)=0,"",IF(T81="",IF(R81="",IF(Q81="",IF(P81="",999,P81),MAX(P81:Q81)),LARGE(P81:R81,2)),998)))</f>
        <v/>
      </c>
      <c r="T81" s="6"/>
      <c r="U81" s="21"/>
    </row>
    <row r="82" spans="1:21" ht="24" customHeight="1">
      <c r="A82" s="84" t="str">
        <f>IF(B82="","",INDEX(Výpočty!$AJ$4:$AJ$600,MATCH(B82,Výpočty!$AK$4:$AK$600,0),1))</f>
        <v/>
      </c>
      <c r="B82" s="215"/>
      <c r="C82" s="152" t="str">
        <f>IF(B82="","",INDEX(Výpočty!$AL$4:$AL$600,MATCH(B82,Výpočty!$AK$4:$AK$600,0),1))</f>
        <v/>
      </c>
      <c r="D82" s="23">
        <f t="shared" si="134"/>
        <v>1</v>
      </c>
      <c r="E82" s="19"/>
      <c r="F82" s="19"/>
      <c r="G82" s="19"/>
      <c r="H82" s="19" t="str">
        <f t="shared" ref="H82" si="156">IF(B82="","",IF(SUM(E$4:G$163)=0,"",IF(I82="",IF(G82="",IF(F82="",IF(E82="",999,E82),MAX(E82:F82)),LARGE(E82:G82,2)),998)))</f>
        <v/>
      </c>
      <c r="I82" s="19"/>
      <c r="J82" s="20"/>
      <c r="L82" s="84" t="str">
        <f>IF(M82="","",INDEX(Výpočty!$AJ$4:$AJ$600,MATCH(M82,Výpočty!$AK$4:$AK$600,0),1))</f>
        <v/>
      </c>
      <c r="M82" s="69"/>
      <c r="N82" s="152" t="str">
        <f>IF(M82="","",INDEX(Výpočty!$AL$4:$AL$600,MATCH(M82,Výpočty!$AK$4:$AK$600,0),1))</f>
        <v/>
      </c>
      <c r="O82" s="23">
        <f t="shared" si="136"/>
        <v>1</v>
      </c>
      <c r="P82" s="19"/>
      <c r="Q82" s="19"/>
      <c r="R82" s="19"/>
      <c r="S82" s="19" t="str">
        <f t="shared" ref="S82" si="157">IF(M82="","",IF(SUM(P$4:R$163)=0,"",IF(T82="",IF(R82="",IF(Q82="",IF(P82="",999,P82),MAX(P82:Q82)),LARGE(P82:R82,2)),998)))</f>
        <v/>
      </c>
      <c r="T82" s="19"/>
      <c r="U82" s="20"/>
    </row>
    <row r="83" spans="1:21" ht="24" customHeight="1">
      <c r="A83" s="72"/>
      <c r="B83" s="216"/>
      <c r="C83" s="214"/>
      <c r="D83" s="24">
        <f t="shared" si="134"/>
        <v>2</v>
      </c>
      <c r="E83" s="6"/>
      <c r="F83" s="6"/>
      <c r="G83" s="6"/>
      <c r="H83" s="29" t="str">
        <f t="shared" ref="H83" si="158">IF(B82="","",IF(SUM(E$4:G$163)=0,"",IF(I83="",IF(G83="",IF(F83="",IF(E83="",999,E83),MAX(E83:F83)),LARGE(E83:G83,2)),998)))</f>
        <v/>
      </c>
      <c r="I83" s="6"/>
      <c r="J83" s="21"/>
      <c r="L83" s="72"/>
      <c r="M83" s="67"/>
      <c r="N83" s="214"/>
      <c r="O83" s="24">
        <f t="shared" si="136"/>
        <v>2</v>
      </c>
      <c r="P83" s="6"/>
      <c r="Q83" s="6"/>
      <c r="R83" s="6"/>
      <c r="S83" s="29" t="str">
        <f t="shared" ref="S83" si="159">IF(M82="","",IF(SUM(P$4:R$163)=0,"",IF(T83="",IF(R83="",IF(Q83="",IF(P83="",999,P83),MAX(P83:Q83)),LARGE(P83:R83,2)),998)))</f>
        <v/>
      </c>
      <c r="T83" s="6"/>
      <c r="U83" s="21"/>
    </row>
  </sheetData>
  <mergeCells count="285">
    <mergeCell ref="V42:V43"/>
    <mergeCell ref="V44:V45"/>
    <mergeCell ref="V46:V47"/>
    <mergeCell ref="V48:V49"/>
    <mergeCell ref="V50:V51"/>
    <mergeCell ref="V24:V25"/>
    <mergeCell ref="V26:V27"/>
    <mergeCell ref="V28:V29"/>
    <mergeCell ref="V30:V31"/>
    <mergeCell ref="V32:V33"/>
    <mergeCell ref="V34:V35"/>
    <mergeCell ref="V36:V37"/>
    <mergeCell ref="V38:V39"/>
    <mergeCell ref="V40:V41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A1:A3"/>
    <mergeCell ref="D1:D3"/>
    <mergeCell ref="E1:E3"/>
    <mergeCell ref="F1:F3"/>
    <mergeCell ref="G1:G3"/>
    <mergeCell ref="H1:H3"/>
    <mergeCell ref="B1:C1"/>
    <mergeCell ref="M1:N1"/>
    <mergeCell ref="V4:V5"/>
    <mergeCell ref="R1:R3"/>
    <mergeCell ref="S1:S3"/>
    <mergeCell ref="T1:T3"/>
    <mergeCell ref="U1:U3"/>
    <mergeCell ref="B2:C2"/>
    <mergeCell ref="M2:N2"/>
    <mergeCell ref="I1:I3"/>
    <mergeCell ref="J1:J3"/>
    <mergeCell ref="L1:L3"/>
    <mergeCell ref="O1:O3"/>
    <mergeCell ref="P1:P3"/>
    <mergeCell ref="Q1:Q3"/>
    <mergeCell ref="N4:N5"/>
    <mergeCell ref="K4:K5"/>
    <mergeCell ref="L4:L5"/>
    <mergeCell ref="M4:M5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L16:L17"/>
    <mergeCell ref="M16:M17"/>
    <mergeCell ref="A6:A7"/>
    <mergeCell ref="B6:B7"/>
    <mergeCell ref="C6:C7"/>
    <mergeCell ref="A8:A9"/>
    <mergeCell ref="B8:B9"/>
    <mergeCell ref="C8:C9"/>
    <mergeCell ref="A4:A5"/>
    <mergeCell ref="B4:B5"/>
    <mergeCell ref="C4:C5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38:A39"/>
    <mergeCell ref="B38:B39"/>
    <mergeCell ref="C38:C39"/>
    <mergeCell ref="A40:A41"/>
    <mergeCell ref="B40:B41"/>
    <mergeCell ref="C40:C41"/>
    <mergeCell ref="A34:A35"/>
    <mergeCell ref="B34:B35"/>
    <mergeCell ref="C34:C35"/>
    <mergeCell ref="A36:A37"/>
    <mergeCell ref="B36:B37"/>
    <mergeCell ref="C36:C37"/>
    <mergeCell ref="A46:A47"/>
    <mergeCell ref="B46:B47"/>
    <mergeCell ref="C46:C47"/>
    <mergeCell ref="A48:A49"/>
    <mergeCell ref="B48:B49"/>
    <mergeCell ref="C48:C49"/>
    <mergeCell ref="A42:A43"/>
    <mergeCell ref="B42:B43"/>
    <mergeCell ref="C42:C43"/>
    <mergeCell ref="A44:A45"/>
    <mergeCell ref="B44:B45"/>
    <mergeCell ref="C44:C45"/>
    <mergeCell ref="A54:A55"/>
    <mergeCell ref="B54:B55"/>
    <mergeCell ref="C54:C55"/>
    <mergeCell ref="A56:A57"/>
    <mergeCell ref="B56:B57"/>
    <mergeCell ref="C56:C57"/>
    <mergeCell ref="A50:A51"/>
    <mergeCell ref="B50:B51"/>
    <mergeCell ref="C50:C51"/>
    <mergeCell ref="A52:A53"/>
    <mergeCell ref="B52:B53"/>
    <mergeCell ref="C52:C53"/>
    <mergeCell ref="A62:A63"/>
    <mergeCell ref="B62:B63"/>
    <mergeCell ref="C62:C63"/>
    <mergeCell ref="A64:A65"/>
    <mergeCell ref="B64:B65"/>
    <mergeCell ref="C64:C65"/>
    <mergeCell ref="A58:A59"/>
    <mergeCell ref="B58:B59"/>
    <mergeCell ref="C58:C59"/>
    <mergeCell ref="A60:A61"/>
    <mergeCell ref="B60:B61"/>
    <mergeCell ref="C60:C61"/>
    <mergeCell ref="C70:C71"/>
    <mergeCell ref="A72:A73"/>
    <mergeCell ref="B72:B73"/>
    <mergeCell ref="C72:C73"/>
    <mergeCell ref="A66:A67"/>
    <mergeCell ref="B66:B67"/>
    <mergeCell ref="C66:C67"/>
    <mergeCell ref="A68:A69"/>
    <mergeCell ref="B68:B69"/>
    <mergeCell ref="C68:C69"/>
    <mergeCell ref="A82:A83"/>
    <mergeCell ref="B82:B83"/>
    <mergeCell ref="C82:C83"/>
    <mergeCell ref="L6:L7"/>
    <mergeCell ref="M6:M7"/>
    <mergeCell ref="N6:N7"/>
    <mergeCell ref="L8:L9"/>
    <mergeCell ref="M8:M9"/>
    <mergeCell ref="N8:N9"/>
    <mergeCell ref="L10:L11"/>
    <mergeCell ref="A78:A79"/>
    <mergeCell ref="B78:B79"/>
    <mergeCell ref="C78:C79"/>
    <mergeCell ref="A80:A81"/>
    <mergeCell ref="B80:B81"/>
    <mergeCell ref="C80:C81"/>
    <mergeCell ref="A74:A75"/>
    <mergeCell ref="B74:B75"/>
    <mergeCell ref="C74:C75"/>
    <mergeCell ref="A76:A77"/>
    <mergeCell ref="B76:B77"/>
    <mergeCell ref="C76:C77"/>
    <mergeCell ref="A70:A71"/>
    <mergeCell ref="B70:B71"/>
    <mergeCell ref="N16:N17"/>
    <mergeCell ref="L18:L19"/>
    <mergeCell ref="M18:M19"/>
    <mergeCell ref="N18:N19"/>
    <mergeCell ref="M10:M11"/>
    <mergeCell ref="N10:N11"/>
    <mergeCell ref="L12:L13"/>
    <mergeCell ref="M12:M13"/>
    <mergeCell ref="N12:N13"/>
    <mergeCell ref="L14:L15"/>
    <mergeCell ref="M14:M15"/>
    <mergeCell ref="N14:N15"/>
    <mergeCell ref="L24:L25"/>
    <mergeCell ref="M24:M25"/>
    <mergeCell ref="N24:N25"/>
    <mergeCell ref="L26:L27"/>
    <mergeCell ref="M26:M27"/>
    <mergeCell ref="N26:N27"/>
    <mergeCell ref="L20:L21"/>
    <mergeCell ref="M20:M21"/>
    <mergeCell ref="N20:N21"/>
    <mergeCell ref="L22:L23"/>
    <mergeCell ref="M22:M23"/>
    <mergeCell ref="N22:N23"/>
    <mergeCell ref="L32:L33"/>
    <mergeCell ref="M32:M33"/>
    <mergeCell ref="N32:N33"/>
    <mergeCell ref="L34:L35"/>
    <mergeCell ref="M34:M35"/>
    <mergeCell ref="N34:N35"/>
    <mergeCell ref="L28:L29"/>
    <mergeCell ref="M28:M29"/>
    <mergeCell ref="N28:N29"/>
    <mergeCell ref="L30:L31"/>
    <mergeCell ref="M30:M31"/>
    <mergeCell ref="N30:N31"/>
    <mergeCell ref="L40:L41"/>
    <mergeCell ref="M40:M41"/>
    <mergeCell ref="N40:N41"/>
    <mergeCell ref="L42:L43"/>
    <mergeCell ref="M42:M43"/>
    <mergeCell ref="N42:N43"/>
    <mergeCell ref="L36:L37"/>
    <mergeCell ref="M36:M37"/>
    <mergeCell ref="N36:N37"/>
    <mergeCell ref="L38:L39"/>
    <mergeCell ref="M38:M39"/>
    <mergeCell ref="N38:N39"/>
    <mergeCell ref="L48:L49"/>
    <mergeCell ref="M48:M49"/>
    <mergeCell ref="N48:N49"/>
    <mergeCell ref="L50:L51"/>
    <mergeCell ref="M50:M51"/>
    <mergeCell ref="N50:N51"/>
    <mergeCell ref="L44:L45"/>
    <mergeCell ref="M44:M45"/>
    <mergeCell ref="N44:N45"/>
    <mergeCell ref="L46:L47"/>
    <mergeCell ref="M46:M47"/>
    <mergeCell ref="N46:N47"/>
    <mergeCell ref="L56:L57"/>
    <mergeCell ref="M56:M57"/>
    <mergeCell ref="N56:N57"/>
    <mergeCell ref="L58:L59"/>
    <mergeCell ref="M58:M59"/>
    <mergeCell ref="N58:N59"/>
    <mergeCell ref="L52:L53"/>
    <mergeCell ref="M52:M53"/>
    <mergeCell ref="N52:N53"/>
    <mergeCell ref="L54:L55"/>
    <mergeCell ref="M54:M55"/>
    <mergeCell ref="N54:N55"/>
    <mergeCell ref="L64:L65"/>
    <mergeCell ref="M64:M65"/>
    <mergeCell ref="N64:N65"/>
    <mergeCell ref="L66:L67"/>
    <mergeCell ref="M66:M67"/>
    <mergeCell ref="N66:N67"/>
    <mergeCell ref="L60:L61"/>
    <mergeCell ref="M60:M61"/>
    <mergeCell ref="N60:N61"/>
    <mergeCell ref="L62:L63"/>
    <mergeCell ref="M62:M63"/>
    <mergeCell ref="N62:N63"/>
    <mergeCell ref="L72:L73"/>
    <mergeCell ref="M72:M73"/>
    <mergeCell ref="N72:N73"/>
    <mergeCell ref="L74:L75"/>
    <mergeCell ref="M74:M75"/>
    <mergeCell ref="N74:N75"/>
    <mergeCell ref="L68:L69"/>
    <mergeCell ref="M68:M69"/>
    <mergeCell ref="N68:N69"/>
    <mergeCell ref="L70:L71"/>
    <mergeCell ref="M70:M71"/>
    <mergeCell ref="N70:N71"/>
    <mergeCell ref="L80:L81"/>
    <mergeCell ref="M80:M81"/>
    <mergeCell ref="N80:N81"/>
    <mergeCell ref="L82:L83"/>
    <mergeCell ref="M82:M83"/>
    <mergeCell ref="N82:N83"/>
    <mergeCell ref="L76:L77"/>
    <mergeCell ref="M76:M77"/>
    <mergeCell ref="N76:N77"/>
    <mergeCell ref="L78:L79"/>
    <mergeCell ref="M78:M79"/>
    <mergeCell ref="N78:N79"/>
  </mergeCells>
  <pageMargins left="0.23622047244094491" right="0.23622047244094491" top="0.74803149606299213" bottom="0.35433070866141736" header="0.31496062992125984" footer="0.31496062992125984"/>
  <pageSetup paperSize="9" scale="95" orientation="landscape" r:id="rId1"/>
  <headerFooter>
    <oddHeader>&amp;L&amp;D&amp;C&amp;F/ &amp;A&amp;R&amp;P</oddHeader>
  </headerFooter>
  <rowBreaks count="2" manualBreakCount="2">
    <brk id="23" max="20" man="1"/>
    <brk id="43" max="20" man="1"/>
  </rowBreaks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CW644"/>
  <sheetViews>
    <sheetView topLeftCell="N4" workbookViewId="0">
      <selection activeCell="AE9" sqref="AE9:AE12"/>
    </sheetView>
  </sheetViews>
  <sheetFormatPr defaultRowHeight="15"/>
  <cols>
    <col min="13" max="13" width="15.140625" customWidth="1"/>
    <col min="15" max="15" width="11" customWidth="1"/>
    <col min="37" max="37" width="27" customWidth="1"/>
    <col min="41" max="42" width="11.85546875" bestFit="1" customWidth="1"/>
    <col min="43" max="43" width="10.5703125" customWidth="1"/>
    <col min="44" max="44" width="11" customWidth="1"/>
    <col min="54" max="54" width="11.85546875" bestFit="1" customWidth="1"/>
    <col min="63" max="63" width="18.5703125" bestFit="1" customWidth="1"/>
  </cols>
  <sheetData>
    <row r="1" spans="1:101">
      <c r="A1" t="str">
        <f>Družstva!A1</f>
        <v>Startovní číslo</v>
      </c>
      <c r="B1" t="str">
        <f>Družstva!B1</f>
        <v>Dorostenci</v>
      </c>
      <c r="C1" t="str">
        <f>Družstva!C1</f>
        <v xml:space="preserve"> PÚ</v>
      </c>
      <c r="D1">
        <f>Družstva!D1</f>
        <v>0</v>
      </c>
      <c r="E1" t="str">
        <f>Družstva!E1</f>
        <v xml:space="preserve"> Štafeta 4x100m</v>
      </c>
      <c r="F1">
        <f>Družstva!F1</f>
        <v>0</v>
      </c>
      <c r="G1" t="str">
        <f>Družstva!G1</f>
        <v>Běh na 100m s přek.</v>
      </c>
      <c r="H1">
        <f>Družstva!H1</f>
        <v>0</v>
      </c>
      <c r="I1" t="str">
        <f>Družstva!I1</f>
        <v>součet bodů</v>
      </c>
      <c r="J1" t="str">
        <f>Družstva!J1</f>
        <v>Pořadí</v>
      </c>
      <c r="M1" t="s">
        <v>24</v>
      </c>
      <c r="N1" t="str">
        <f>'stovky družstva'!A1:A4</f>
        <v>Startovní číslo</v>
      </c>
      <c r="O1" t="str">
        <f>'stovky družstva'!B1:B4</f>
        <v>Dorostenci</v>
      </c>
      <c r="P1" t="str">
        <f>'stovky družstva'!C1:C4</f>
        <v>pokus</v>
      </c>
      <c r="Q1" t="str">
        <f>'stovky družstva'!D1:D4</f>
        <v>Závodník</v>
      </c>
      <c r="R1">
        <f>'stovky družstva'!E1:E4</f>
        <v>0</v>
      </c>
      <c r="S1">
        <f>'stovky družstva'!F1:F4</f>
        <v>0</v>
      </c>
      <c r="T1">
        <f>'stovky družstva'!G1:G4</f>
        <v>0</v>
      </c>
      <c r="U1">
        <f>'stovky družstva'!H1:H4</f>
        <v>0</v>
      </c>
      <c r="V1">
        <f>'stovky družstva'!I1:I4</f>
        <v>0</v>
      </c>
      <c r="W1">
        <f>'stovky družstva'!J1:J4</f>
        <v>0</v>
      </c>
      <c r="AJ1" t="str">
        <f>jednotlivci!A1</f>
        <v xml:space="preserve"> startovní číslo</v>
      </c>
      <c r="AK1" t="str">
        <f>jednotlivci!B1</f>
        <v>starší dorostenci</v>
      </c>
      <c r="AL1" t="str">
        <f>jednotlivci!C1</f>
        <v>SDH</v>
      </c>
      <c r="BH1" t="str">
        <f>jednotlivci!A1</f>
        <v xml:space="preserve"> startovní číslo</v>
      </c>
      <c r="BI1" t="str">
        <f>jednotlivci!B1</f>
        <v>starší dorostenci</v>
      </c>
      <c r="BJ1" t="str">
        <f>jednotlivci!C1</f>
        <v>SDH</v>
      </c>
      <c r="BK1" t="str">
        <f>jednotlivci!D1</f>
        <v>Běh na 100m s překážkami</v>
      </c>
      <c r="BR1" t="str">
        <f>jednotlivci!K1</f>
        <v xml:space="preserve"> startovní číslo</v>
      </c>
      <c r="BS1" t="str">
        <f>jednotlivci!L1</f>
        <v>starší dorostenky</v>
      </c>
      <c r="BT1" t="str">
        <f>jednotlivci!M1</f>
        <v>SDH</v>
      </c>
      <c r="BU1" t="str">
        <f>jednotlivci!N1</f>
        <v>Běh na 100m s překážkami</v>
      </c>
      <c r="CA1" t="e">
        <f>'Běh s PHP startovky'!#REF!</f>
        <v>#REF!</v>
      </c>
      <c r="CH1" t="str">
        <f>jednotlivci!A1</f>
        <v xml:space="preserve"> startovní číslo</v>
      </c>
      <c r="CK1" t="str">
        <f>jednotlivci!F1</f>
        <v>Dvojboj</v>
      </c>
      <c r="CR1" t="str">
        <f>jednotlivci!K1</f>
        <v xml:space="preserve"> startovní číslo</v>
      </c>
      <c r="CU1" t="str">
        <f>jednotlivci!P1</f>
        <v>Dvojboj</v>
      </c>
    </row>
    <row r="2" spans="1:101">
      <c r="B2" t="str">
        <f>Družstva!B2</f>
        <v>SDH</v>
      </c>
      <c r="C2" t="str">
        <f>Družstva!C2</f>
        <v>1.pokus</v>
      </c>
      <c r="D2" t="str">
        <f>Družstva!D2</f>
        <v>P.</v>
      </c>
      <c r="E2" t="str">
        <f>Družstva!E2</f>
        <v>1.pokus</v>
      </c>
      <c r="F2" t="str">
        <f>Družstva!F2</f>
        <v>P.</v>
      </c>
      <c r="G2" t="str">
        <f>Družstva!G2</f>
        <v>Součet</v>
      </c>
      <c r="H2" t="str">
        <f>Družstva!H2</f>
        <v>P.</v>
      </c>
      <c r="N2">
        <f>'stovky družstva'!A2:A5</f>
        <v>0</v>
      </c>
      <c r="P2">
        <f>'stovky družstva'!C2:C5</f>
        <v>0</v>
      </c>
      <c r="Q2">
        <f>'stovky družstva'!D2:D5</f>
        <v>1</v>
      </c>
      <c r="R2">
        <f>'stovky družstva'!E2:E50</f>
        <v>2</v>
      </c>
      <c r="S2">
        <f>'stovky družstva'!F2:F50</f>
        <v>3</v>
      </c>
      <c r="T2">
        <f>'stovky družstva'!G2:G50</f>
        <v>4</v>
      </c>
      <c r="U2">
        <f>'stovky družstva'!H2:H50</f>
        <v>5</v>
      </c>
      <c r="V2">
        <f>'stovky družstva'!I2:I50</f>
        <v>6</v>
      </c>
      <c r="W2">
        <f>'stovky družstva'!J2:J50</f>
        <v>7</v>
      </c>
      <c r="AJ2">
        <f>jednotlivci!A2</f>
        <v>0</v>
      </c>
      <c r="AK2">
        <f>jednotlivci!B2</f>
        <v>0</v>
      </c>
      <c r="AL2">
        <f>jednotlivci!C2</f>
        <v>0</v>
      </c>
      <c r="BB2" t="str">
        <f>'stovky startovka'!A1</f>
        <v>start. číslo</v>
      </c>
      <c r="BH2">
        <f>jednotlivci!A2</f>
        <v>0</v>
      </c>
      <c r="BI2">
        <f>jednotlivci!B2</f>
        <v>0</v>
      </c>
      <c r="BJ2">
        <f>jednotlivci!C2</f>
        <v>0</v>
      </c>
      <c r="BK2" t="str">
        <f>jednotlivci!D2</f>
        <v>1.pokus</v>
      </c>
      <c r="BR2">
        <f>jednotlivci!K2</f>
        <v>0</v>
      </c>
      <c r="BS2">
        <f>jednotlivci!L2</f>
        <v>0</v>
      </c>
      <c r="BT2">
        <f>jednotlivci!M2</f>
        <v>0</v>
      </c>
      <c r="BU2" t="str">
        <f>jednotlivci!N2</f>
        <v>1.pokus</v>
      </c>
      <c r="CA2" t="str">
        <f>'Běh s PHP startovky'!A1</f>
        <v>start. číslo</v>
      </c>
      <c r="CB2" t="str">
        <f>'Běh s PHP startovky'!B1</f>
        <v>1 dráha</v>
      </c>
      <c r="CC2">
        <f>'Běh s PHP startovky'!C1</f>
        <v>0</v>
      </c>
      <c r="CD2" t="str">
        <f>'Běh s PHP startovky'!D1</f>
        <v>pokus</v>
      </c>
      <c r="CH2">
        <f>jednotlivci!A2</f>
        <v>0</v>
      </c>
      <c r="CK2" t="str">
        <f>jednotlivci!F2</f>
        <v>1.pokus</v>
      </c>
      <c r="CR2">
        <f>jednotlivci!K2</f>
        <v>0</v>
      </c>
      <c r="CU2" t="str">
        <f>jednotlivci!P2</f>
        <v>1.pokus</v>
      </c>
    </row>
    <row r="3" spans="1:101">
      <c r="C3" t="str">
        <f>Družstva!C3</f>
        <v>2.pokus</v>
      </c>
      <c r="E3" t="str">
        <f>Družstva!E3</f>
        <v>2.pokus</v>
      </c>
      <c r="G3" t="str">
        <f>Družstva!G3</f>
        <v>Družstva</v>
      </c>
      <c r="N3">
        <f>'stovky družstva'!A3:A6</f>
        <v>0</v>
      </c>
      <c r="P3">
        <f>'stovky družstva'!C3:C6</f>
        <v>0</v>
      </c>
      <c r="Q3">
        <f>'stovky družstva'!D3:D6</f>
        <v>0</v>
      </c>
      <c r="R3">
        <f>'stovky družstva'!E3:E6</f>
        <v>0</v>
      </c>
      <c r="S3">
        <f>'stovky družstva'!F3:F6</f>
        <v>0</v>
      </c>
      <c r="T3">
        <f>'stovky družstva'!G3:G6</f>
        <v>0</v>
      </c>
      <c r="U3">
        <f>'stovky družstva'!H3:H6</f>
        <v>0</v>
      </c>
      <c r="V3">
        <f>'stovky družstva'!I3:I6</f>
        <v>0</v>
      </c>
      <c r="W3">
        <f>'stovky družstva'!J3:J6</f>
        <v>0</v>
      </c>
      <c r="AJ3">
        <f>jednotlivci!A3</f>
        <v>0</v>
      </c>
      <c r="AK3" t="str">
        <f>jednotlivci!B3</f>
        <v>Jméno</v>
      </c>
      <c r="AL3">
        <f>jednotlivci!C3</f>
        <v>0</v>
      </c>
      <c r="BB3">
        <f>'stovky startovka'!A2</f>
        <v>0</v>
      </c>
      <c r="BH3">
        <f>jednotlivci!A3</f>
        <v>0</v>
      </c>
      <c r="BI3" t="str">
        <f>jednotlivci!B3</f>
        <v>Jméno</v>
      </c>
      <c r="BJ3">
        <f>jednotlivci!C3</f>
        <v>0</v>
      </c>
      <c r="BK3" t="str">
        <f>jednotlivci!D3</f>
        <v>2.pokus</v>
      </c>
      <c r="BR3">
        <f>jednotlivci!K3</f>
        <v>0</v>
      </c>
      <c r="BS3" t="str">
        <f>jednotlivci!L3</f>
        <v>Jméno</v>
      </c>
      <c r="BT3">
        <f>jednotlivci!M3</f>
        <v>0</v>
      </c>
      <c r="BU3" t="str">
        <f>jednotlivci!N3</f>
        <v>2.pokus</v>
      </c>
      <c r="CA3">
        <f>'Běh s PHP startovky'!A2</f>
        <v>0</v>
      </c>
      <c r="CB3" t="str">
        <f>'Běh s PHP startovky'!B2</f>
        <v>Běh s PHP</v>
      </c>
      <c r="CC3">
        <f>'Běh s PHP startovky'!C2</f>
        <v>0</v>
      </c>
      <c r="CD3">
        <f>'Běh s PHP startovky'!D2</f>
        <v>0</v>
      </c>
      <c r="CH3">
        <f>jednotlivci!A3</f>
        <v>0</v>
      </c>
      <c r="CK3" t="str">
        <f>jednotlivci!F3</f>
        <v>2.pokus</v>
      </c>
      <c r="CR3">
        <f>jednotlivci!K3</f>
        <v>0</v>
      </c>
      <c r="CU3" t="str">
        <f>jednotlivci!P3</f>
        <v>2.pokus</v>
      </c>
    </row>
    <row r="4" spans="1:101">
      <c r="A4" s="124">
        <f>Družstva!A4</f>
        <v>1</v>
      </c>
      <c r="B4" s="124" t="str">
        <f>Družstva!B4</f>
        <v>Tísek</v>
      </c>
      <c r="C4">
        <f>Družstva!C4</f>
        <v>30.27</v>
      </c>
      <c r="D4" s="124">
        <f>Družstva!D4</f>
        <v>2</v>
      </c>
      <c r="E4">
        <f>Družstva!E4</f>
        <v>70.28</v>
      </c>
      <c r="F4" s="124">
        <f>Družstva!F4</f>
        <v>2</v>
      </c>
      <c r="G4">
        <f>Družstva!G4</f>
        <v>119.21</v>
      </c>
      <c r="H4" s="124">
        <f>Družstva!H4</f>
        <v>2</v>
      </c>
      <c r="I4" s="124">
        <f>IF(B4=0,"",D4*1.000001+F4+H4)</f>
        <v>6.0000020000000003</v>
      </c>
      <c r="J4" s="124">
        <f>IF(B4=0,"",RANK(I4,I$4:I$23,1))</f>
        <v>2</v>
      </c>
      <c r="K4" s="124"/>
      <c r="N4">
        <f>'stovky družstva'!A4:A7</f>
        <v>0</v>
      </c>
      <c r="P4">
        <f>'stovky družstva'!C4:C7</f>
        <v>0</v>
      </c>
      <c r="Q4">
        <f>'stovky družstva'!D4:D7</f>
        <v>0</v>
      </c>
      <c r="R4">
        <f>'stovky družstva'!E4:E7</f>
        <v>0</v>
      </c>
      <c r="S4">
        <f>'stovky družstva'!F4:F7</f>
        <v>0</v>
      </c>
      <c r="T4">
        <f>'stovky družstva'!G4:G7</f>
        <v>0</v>
      </c>
      <c r="U4">
        <f>'stovky družstva'!H4:H7</f>
        <v>0</v>
      </c>
      <c r="V4">
        <f>'stovky družstva'!I4:I7</f>
        <v>0</v>
      </c>
      <c r="W4">
        <f>'stovky družstva'!J4:J7</f>
        <v>0</v>
      </c>
      <c r="AJ4" s="124">
        <f>jednotlivci!A4</f>
        <v>0</v>
      </c>
      <c r="AK4" s="124">
        <f>jednotlivci!B4</f>
        <v>0</v>
      </c>
      <c r="AL4" s="124">
        <f>jednotlivci!C4</f>
        <v>0</v>
      </c>
      <c r="BB4">
        <f>'stovky startovka'!A3</f>
        <v>0</v>
      </c>
      <c r="BG4" s="124" t="str">
        <f>IF(BI4="","",1)</f>
        <v/>
      </c>
      <c r="BH4" s="124" t="str">
        <f>IF(jednotlivci!A4="","",jednotlivci!A4)</f>
        <v/>
      </c>
      <c r="BI4" s="124" t="str">
        <f>IF(jednotlivci!B4="","",jednotlivci!B4)</f>
        <v/>
      </c>
      <c r="BJ4" s="124" t="str">
        <f>IF(jednotlivci!C4="","",jednotlivci!C4)</f>
        <v/>
      </c>
      <c r="BK4" t="str">
        <f>jednotlivci!D4</f>
        <v/>
      </c>
      <c r="BL4" s="124" t="str">
        <f>IF(BI4="","",MIN(BK4:BK5)+MAX(BK4:BK5)/1000000000)</f>
        <v/>
      </c>
      <c r="BM4" s="124" t="str">
        <f>IF(BI4="","",IF(BL4&gt;998,MAX(BG$4:BG$23),RANK(BL4,BL$4:BL$23,1)))</f>
        <v/>
      </c>
      <c r="BQ4" s="124" t="str">
        <f>IF(BS4="","",1)</f>
        <v/>
      </c>
      <c r="BR4" s="124" t="str">
        <f>IF(jednotlivci!K4="","",jednotlivci!K4)</f>
        <v/>
      </c>
      <c r="BS4" s="124" t="str">
        <f>IF(jednotlivci!L4="","",jednotlivci!L4)</f>
        <v/>
      </c>
      <c r="BT4" s="124" t="str">
        <f>IF(jednotlivci!M4="","",jednotlivci!M4)</f>
        <v/>
      </c>
      <c r="BU4" t="str">
        <f>jednotlivci!N4</f>
        <v/>
      </c>
      <c r="BV4" s="124" t="str">
        <f>IF(BS4="","",MIN(BU4:BU5)+MAX(BU4:BU5)/1000000000)</f>
        <v/>
      </c>
      <c r="BW4" s="124" t="str">
        <f>IF(BS4="","",IF(BV4&gt;998,MAX(BQ$4:BQ$23),RANK(BV4,BV$4:BV$23,1)))</f>
        <v/>
      </c>
      <c r="CA4">
        <f>'Běh s PHP startovky'!A3</f>
        <v>0</v>
      </c>
      <c r="CB4" t="str">
        <f>'Běh s PHP startovky'!B3</f>
        <v>jméno</v>
      </c>
      <c r="CC4" t="str">
        <f>'Běh s PHP startovky'!C3</f>
        <v>sdh</v>
      </c>
      <c r="CD4">
        <f>'Běh s PHP startovky'!D3</f>
        <v>0</v>
      </c>
      <c r="CG4" s="124" t="str">
        <f>IF(CI4="","",1)</f>
        <v/>
      </c>
      <c r="CH4" s="124" t="str">
        <f>IF(jednotlivci!A4="","",jednotlivci!A4)</f>
        <v/>
      </c>
      <c r="CI4" s="124" t="str">
        <f>IF(jednotlivci!B4="","",jednotlivci!B4)</f>
        <v/>
      </c>
      <c r="CJ4" s="124" t="str">
        <f>IF(jednotlivci!C4="","",jednotlivci!C4)</f>
        <v/>
      </c>
      <c r="CK4" t="str">
        <f>jednotlivci!F4</f>
        <v/>
      </c>
      <c r="CL4" s="124" t="str">
        <f>IF(CI4="","",MIN(CK4:CK5)+MAX(CK4:CK5)/1000000000)</f>
        <v/>
      </c>
      <c r="CM4" s="124" t="str">
        <f>IF(CI4="","",IF(CL4&gt;998,MAX(CG$4:CG$23),RANK(CL4,CL$4:CL$23,1)))</f>
        <v/>
      </c>
      <c r="CQ4" s="124" t="str">
        <f>IF(CS4="","",1)</f>
        <v/>
      </c>
      <c r="CR4" s="124" t="str">
        <f>IF(jednotlivci!K4="","",jednotlivci!K4)</f>
        <v/>
      </c>
      <c r="CS4" s="124" t="str">
        <f>IF(jednotlivci!L4="","",jednotlivci!L4)</f>
        <v/>
      </c>
      <c r="CT4" s="124" t="str">
        <f>IF(jednotlivci!M4="","",jednotlivci!M4)</f>
        <v/>
      </c>
      <c r="CU4" t="str">
        <f>jednotlivci!P4</f>
        <v/>
      </c>
      <c r="CV4" s="124" t="str">
        <f>IF(CS4="","",MIN(CU4:CU5)+MAX(CU4:CU5)/1000000000)</f>
        <v/>
      </c>
      <c r="CW4" s="124" t="str">
        <f>IF(CS4="","",IF(CV4&gt;998,MAX(CQ$4:CQ$23),RANK(CV4,CV$4:CV$23,1)))</f>
        <v/>
      </c>
    </row>
    <row r="5" spans="1:101">
      <c r="A5" s="124"/>
      <c r="B5" s="124"/>
      <c r="C5">
        <f>Družstva!C5</f>
        <v>30.31</v>
      </c>
      <c r="D5" s="124"/>
      <c r="E5">
        <f>Družstva!E5</f>
        <v>67.72</v>
      </c>
      <c r="F5" s="124"/>
      <c r="G5">
        <f>Družstva!G5</f>
        <v>0</v>
      </c>
      <c r="H5" s="124"/>
      <c r="I5" s="124"/>
      <c r="J5" s="124"/>
      <c r="K5" s="124"/>
      <c r="N5" s="124">
        <f>'stovky družstva'!A5:A8</f>
        <v>1</v>
      </c>
      <c r="O5" s="124" t="str">
        <f>IF('stovky družstva'!B5:B8="","",'stovky družstva'!B5:B8)</f>
        <v>Tísek</v>
      </c>
      <c r="P5" t="str">
        <f>'stovky družstva'!C5:C8</f>
        <v>st. čis.</v>
      </c>
      <c r="Q5">
        <f>'stovky družstva'!D5:D8</f>
        <v>0</v>
      </c>
      <c r="R5">
        <f>'stovky družstva'!E5:E8</f>
        <v>0</v>
      </c>
      <c r="S5">
        <f>'stovky družstva'!F5:F8</f>
        <v>0</v>
      </c>
      <c r="T5">
        <f>'stovky družstva'!G5:G8</f>
        <v>0</v>
      </c>
      <c r="U5">
        <f>'stovky družstva'!H5:H8</f>
        <v>0</v>
      </c>
      <c r="V5">
        <f>'stovky družstva'!I5:I8</f>
        <v>0</v>
      </c>
      <c r="W5">
        <f>'stovky družstva'!J5:J8</f>
        <v>0</v>
      </c>
      <c r="X5">
        <v>1</v>
      </c>
      <c r="Y5">
        <v>2</v>
      </c>
      <c r="Z5">
        <v>3</v>
      </c>
      <c r="AA5">
        <v>4</v>
      </c>
      <c r="AB5">
        <v>5</v>
      </c>
      <c r="AE5" s="124">
        <f>IF(O5="","",IF(SMALL(X7:AD7,5)=999,999,IF(SMALL(X7:AD7,5)=998,998,SUM(X8:AD8))))</f>
        <v>119.21</v>
      </c>
      <c r="AF5" s="124">
        <f>IF(O5="","",IF(AE5=998, MAX(N$5:N$44),IF(AE5=999,MAX(N$5:N$44),RANK(AE5,AE$5:AE$44,1))))</f>
        <v>2</v>
      </c>
      <c r="AJ5" s="124"/>
      <c r="AK5" s="124"/>
      <c r="AL5" s="124"/>
      <c r="BA5" s="124">
        <v>1</v>
      </c>
      <c r="BB5" s="124">
        <f>'stovky startovka'!A4</f>
        <v>0</v>
      </c>
      <c r="BC5" s="124" t="str">
        <f>'stovky startovka'!B4</f>
        <v>Natálie Sokolová</v>
      </c>
      <c r="BD5" s="124" t="str">
        <f>'stovky startovka'!C4</f>
        <v>Hájov</v>
      </c>
      <c r="BE5">
        <f>IF('stovky startovka'!H4="","",'stovky startovka'!H4)</f>
        <v>19.649999999999999</v>
      </c>
      <c r="BG5" s="124"/>
      <c r="BH5" s="124"/>
      <c r="BI5" s="124"/>
      <c r="BJ5" s="124"/>
      <c r="BK5" t="str">
        <f>jednotlivci!D5</f>
        <v/>
      </c>
      <c r="BL5" s="124"/>
      <c r="BM5" s="124"/>
      <c r="BQ5" s="124"/>
      <c r="BR5" s="124"/>
      <c r="BS5" s="124"/>
      <c r="BT5" s="124"/>
      <c r="BU5" t="str">
        <f>jednotlivci!N5</f>
        <v/>
      </c>
      <c r="BV5" s="124"/>
      <c r="BW5" s="124"/>
      <c r="CA5" s="124" t="str">
        <f>'Běh s PHP startovky'!A4</f>
        <v/>
      </c>
      <c r="CB5" s="124">
        <f>'Běh s PHP startovky'!B4</f>
        <v>0</v>
      </c>
      <c r="CC5" s="124" t="str">
        <f>'Běh s PHP startovky'!C4</f>
        <v/>
      </c>
      <c r="CD5">
        <f>'Běh s PHP startovky'!D4</f>
        <v>1</v>
      </c>
      <c r="CE5" t="str">
        <f>'Běh s PHP startovky'!H4</f>
        <v/>
      </c>
      <c r="CG5" s="124"/>
      <c r="CH5" s="124"/>
      <c r="CI5" s="124"/>
      <c r="CJ5" s="124"/>
      <c r="CK5" t="str">
        <f>jednotlivci!F5</f>
        <v/>
      </c>
      <c r="CL5" s="124"/>
      <c r="CM5" s="124"/>
      <c r="CQ5" s="124"/>
      <c r="CR5" s="124"/>
      <c r="CS5" s="124"/>
      <c r="CT5" s="124"/>
      <c r="CU5" t="str">
        <f>jednotlivci!P5</f>
        <v/>
      </c>
      <c r="CV5" s="124"/>
      <c r="CW5" s="124"/>
    </row>
    <row r="6" spans="1:101">
      <c r="A6" s="124">
        <f>Družstva!A6</f>
        <v>2</v>
      </c>
      <c r="B6" s="124" t="str">
        <f>Družstva!B6</f>
        <v>Hájov</v>
      </c>
      <c r="C6">
        <f>Družstva!C6</f>
        <v>27.83</v>
      </c>
      <c r="D6" s="124">
        <f>Družstva!D6</f>
        <v>1</v>
      </c>
      <c r="E6">
        <f>Družstva!E6</f>
        <v>61.69</v>
      </c>
      <c r="F6" s="124">
        <f>Družstva!F6</f>
        <v>1</v>
      </c>
      <c r="G6">
        <f>Družstva!G6</f>
        <v>105.61</v>
      </c>
      <c r="H6" s="124">
        <f>Družstva!H6</f>
        <v>1</v>
      </c>
      <c r="I6" s="124">
        <f t="shared" ref="I6" si="0">IF(B6=0,"",D6*1.000001+F6+H6)</f>
        <v>3.0000010000000001</v>
      </c>
      <c r="J6" s="124">
        <f t="shared" ref="J6" si="1">IF(B6=0,"",RANK(I6,I$4:I$23,1))</f>
        <v>1</v>
      </c>
      <c r="N6" s="124"/>
      <c r="O6" s="124"/>
      <c r="P6" t="str">
        <f>'stovky družstva'!C6:C9</f>
        <v>jméno</v>
      </c>
      <c r="Q6" t="str">
        <f>'stovky družstva'!D6:D9</f>
        <v>Jan Nikel</v>
      </c>
      <c r="R6" t="str">
        <f>'stovky družstva'!E6:E9</f>
        <v>Jakub Baryčík</v>
      </c>
      <c r="S6" t="str">
        <f>'stovky družstva'!F6:F9</f>
        <v>Matěj Havlásek</v>
      </c>
      <c r="T6" t="str">
        <f>'stovky družstva'!G6:G9</f>
        <v>Přemysl Helebrand</v>
      </c>
      <c r="U6" t="str">
        <f>'stovky družstva'!H6:H9</f>
        <v>Daniel Oprchal</v>
      </c>
      <c r="V6">
        <f>'stovky družstva'!I6:I9</f>
        <v>0</v>
      </c>
      <c r="W6">
        <f>'stovky družstva'!J6:J9</f>
        <v>0</v>
      </c>
      <c r="AE6" s="124"/>
      <c r="AF6" s="124"/>
      <c r="AJ6" s="124" t="str">
        <f>jednotlivci!A6</f>
        <v/>
      </c>
      <c r="AK6" s="124">
        <f>jednotlivci!B6</f>
        <v>0</v>
      </c>
      <c r="AL6" s="124">
        <f>jednotlivci!C6</f>
        <v>0</v>
      </c>
      <c r="BA6" s="124"/>
      <c r="BB6" s="124"/>
      <c r="BC6" s="124"/>
      <c r="BD6" s="124"/>
      <c r="BE6">
        <f>IF('stovky startovka'!H5="","",'stovky startovka'!H5)</f>
        <v>21.88</v>
      </c>
      <c r="BG6" s="124" t="str">
        <f>IF(BI6="","",MAX(BG$4:BG4)+1)</f>
        <v/>
      </c>
      <c r="BH6" s="124" t="str">
        <f>IF(jednotlivci!A6="","",jednotlivci!A6)</f>
        <v/>
      </c>
      <c r="BI6" s="124" t="str">
        <f>IF(jednotlivci!B6="","",jednotlivci!B6)</f>
        <v/>
      </c>
      <c r="BJ6" s="124" t="str">
        <f>IF(jednotlivci!C6="","",jednotlivci!C6)</f>
        <v/>
      </c>
      <c r="BK6" t="str">
        <f>jednotlivci!D6</f>
        <v/>
      </c>
      <c r="BL6" s="124" t="str">
        <f t="shared" ref="BL6" si="2">IF(BI6="","",MIN(BK6:BK7)+MAX(BK6:BK7)/1000000000)</f>
        <v/>
      </c>
      <c r="BM6" s="124" t="str">
        <f t="shared" ref="BM6" si="3">IF(BI6="","",IF(BL6&gt;998,MAX(BG$4:BG$23),RANK(BL6,BL$4:BL$23,1)))</f>
        <v/>
      </c>
      <c r="BQ6" s="124" t="str">
        <f>IF(BS6="","",MAX(BQ$4:BQ4)+1)</f>
        <v/>
      </c>
      <c r="BR6" s="124" t="str">
        <f>IF(jednotlivci!K6="","",jednotlivci!K6)</f>
        <v/>
      </c>
      <c r="BS6" s="124" t="str">
        <f>IF(jednotlivci!L6="","",jednotlivci!L6)</f>
        <v/>
      </c>
      <c r="BT6" s="124" t="str">
        <f>IF(jednotlivci!M6="","",jednotlivci!M6)</f>
        <v/>
      </c>
      <c r="BU6" t="str">
        <f>jednotlivci!N6</f>
        <v/>
      </c>
      <c r="BV6" s="124" t="str">
        <f t="shared" ref="BV6" si="4">IF(BS6="","",MIN(BU6:BU7)+MAX(BU6:BU7)/1000000000)</f>
        <v/>
      </c>
      <c r="BW6" s="124" t="str">
        <f t="shared" ref="BW6" si="5">IF(BS6="","",IF(BV6&gt;998,MAX(BQ$4:BQ$23),RANK(BV6,BV$4:BV$23,1)))</f>
        <v/>
      </c>
      <c r="CA6" s="124"/>
      <c r="CB6" s="124"/>
      <c r="CC6" s="124"/>
      <c r="CD6">
        <f>'Běh s PHP startovky'!D5</f>
        <v>2</v>
      </c>
      <c r="CE6" t="str">
        <f>'Běh s PHP startovky'!H5</f>
        <v/>
      </c>
      <c r="CG6" s="124" t="str">
        <f>IF(CI6="","",MAX(CG$4:CG4)+1)</f>
        <v/>
      </c>
      <c r="CH6" s="124" t="str">
        <f>IF(jednotlivci!A6="","",jednotlivci!A6)</f>
        <v/>
      </c>
      <c r="CI6" s="124" t="str">
        <f>IF(jednotlivci!B6="","",jednotlivci!B6)</f>
        <v/>
      </c>
      <c r="CJ6" s="124" t="str">
        <f>IF(jednotlivci!C6="","",jednotlivci!C6)</f>
        <v/>
      </c>
      <c r="CK6" t="str">
        <f>jednotlivci!F6</f>
        <v/>
      </c>
      <c r="CL6" s="124" t="str">
        <f t="shared" ref="CL6" si="6">IF(CI6="","",MIN(CK6:CK7)+MAX(CK6:CK7)/1000000000)</f>
        <v/>
      </c>
      <c r="CM6" s="124" t="str">
        <f t="shared" ref="CM6" si="7">IF(CI6="","",IF(CL6&gt;998,MAX(CG$4:CG$23),RANK(CL6,CL$4:CL$23,1)))</f>
        <v/>
      </c>
      <c r="CQ6" s="124" t="str">
        <f>IF(CS6="","",MAX(CQ$4:CQ4)+1)</f>
        <v/>
      </c>
      <c r="CR6" s="124" t="str">
        <f>IF(jednotlivci!K6="","",jednotlivci!K6)</f>
        <v/>
      </c>
      <c r="CS6" s="124" t="str">
        <f>IF(jednotlivci!L6="","",jednotlivci!L6)</f>
        <v/>
      </c>
      <c r="CT6" s="124" t="str">
        <f>IF(jednotlivci!M6="","",jednotlivci!M6)</f>
        <v/>
      </c>
      <c r="CU6" t="str">
        <f>jednotlivci!P6</f>
        <v/>
      </c>
      <c r="CV6" s="124" t="str">
        <f t="shared" ref="CV6" si="8">IF(CS6="","",MIN(CU6:CU7)+MAX(CU6:CU7)/1000000000)</f>
        <v/>
      </c>
      <c r="CW6" s="124" t="str">
        <f t="shared" ref="CW6" si="9">IF(CS6="","",IF(CV6&gt;998,MAX(CQ$4:CQ$23),RANK(CV6,CV$4:CV$23,1)))</f>
        <v/>
      </c>
    </row>
    <row r="7" spans="1:101">
      <c r="A7" s="124"/>
      <c r="B7" s="124"/>
      <c r="C7">
        <f>Družstva!C7</f>
        <v>30.04</v>
      </c>
      <c r="D7" s="124"/>
      <c r="E7">
        <f>Družstva!E7</f>
        <v>999</v>
      </c>
      <c r="F7" s="124"/>
      <c r="G7">
        <f>Družstva!G7</f>
        <v>0</v>
      </c>
      <c r="H7" s="124"/>
      <c r="I7" s="124"/>
      <c r="J7" s="124"/>
      <c r="N7" s="124"/>
      <c r="O7" s="124"/>
      <c r="P7" t="str">
        <f>'stovky družstva'!C7:C10</f>
        <v>1 pokus</v>
      </c>
      <c r="Q7">
        <f>'stovky družstva'!D7:D10</f>
        <v>23.13</v>
      </c>
      <c r="R7">
        <f>'stovky družstva'!E7:E10</f>
        <v>23.9</v>
      </c>
      <c r="S7">
        <f>'stovky družstva'!F7:F10</f>
        <v>21.79</v>
      </c>
      <c r="T7">
        <f>'stovky družstva'!G7:G10</f>
        <v>25.42</v>
      </c>
      <c r="U7">
        <f>'stovky družstva'!H7:H10</f>
        <v>28.13</v>
      </c>
      <c r="V7" t="str">
        <f>'stovky družstva'!I7:I10</f>
        <v/>
      </c>
      <c r="W7" t="str">
        <f>'stovky družstva'!J7:J10</f>
        <v/>
      </c>
      <c r="X7">
        <f t="shared" ref="X7:AB7" si="10">IF(SUM(Q7:Q8)=0,999,MIN(Q7:Q8))</f>
        <v>20.74</v>
      </c>
      <c r="Y7">
        <f t="shared" si="10"/>
        <v>23.13</v>
      </c>
      <c r="Z7">
        <f t="shared" si="10"/>
        <v>21.79</v>
      </c>
      <c r="AA7">
        <f t="shared" si="10"/>
        <v>25.42</v>
      </c>
      <c r="AB7">
        <f t="shared" si="10"/>
        <v>28.13</v>
      </c>
      <c r="AC7">
        <f>IF(SUM(V7:V8)=0,999,MIN(V7:V8))</f>
        <v>999</v>
      </c>
      <c r="AD7">
        <f>IF(SUM(W7:W8)=0,999,MIN(W7:W8))</f>
        <v>999</v>
      </c>
      <c r="AE7" s="124"/>
      <c r="AF7" s="124"/>
      <c r="AJ7" s="124"/>
      <c r="AK7" s="124"/>
      <c r="AL7" s="124"/>
      <c r="BA7" s="124">
        <v>2</v>
      </c>
      <c r="BB7" s="124">
        <f>'stovky startovka'!A6</f>
        <v>0</v>
      </c>
      <c r="BC7" s="124" t="str">
        <f>'stovky startovka'!B6</f>
        <v>Lea Zajíčková</v>
      </c>
      <c r="BD7" s="124" t="str">
        <f>'stovky startovka'!C6</f>
        <v>Tísek</v>
      </c>
      <c r="BE7">
        <f>IF('stovky startovka'!H6="","",'stovky startovka'!H6)</f>
        <v>23.35</v>
      </c>
      <c r="BG7" s="124"/>
      <c r="BH7" s="124"/>
      <c r="BI7" s="124"/>
      <c r="BJ7" s="124"/>
      <c r="BK7" t="str">
        <f>jednotlivci!D7</f>
        <v/>
      </c>
      <c r="BL7" s="124"/>
      <c r="BM7" s="124"/>
      <c r="BQ7" s="124"/>
      <c r="BR7" s="124"/>
      <c r="BS7" s="124"/>
      <c r="BT7" s="124"/>
      <c r="BU7" t="str">
        <f>jednotlivci!N7</f>
        <v/>
      </c>
      <c r="BV7" s="124"/>
      <c r="BW7" s="124"/>
      <c r="CA7" s="124" t="str">
        <f>'Běh s PHP startovky'!A6</f>
        <v/>
      </c>
      <c r="CB7" s="124">
        <f>'Běh s PHP startovky'!B6</f>
        <v>0</v>
      </c>
      <c r="CC7" s="124" t="str">
        <f>'Běh s PHP startovky'!C6</f>
        <v/>
      </c>
      <c r="CD7">
        <f>'Běh s PHP startovky'!D6</f>
        <v>1</v>
      </c>
      <c r="CE7" t="str">
        <f>'Běh s PHP startovky'!H6</f>
        <v/>
      </c>
      <c r="CG7" s="124"/>
      <c r="CH7" s="124"/>
      <c r="CI7" s="124"/>
      <c r="CJ7" s="124"/>
      <c r="CK7" t="str">
        <f>jednotlivci!F7</f>
        <v/>
      </c>
      <c r="CL7" s="124"/>
      <c r="CM7" s="124"/>
      <c r="CQ7" s="124"/>
      <c r="CR7" s="124"/>
      <c r="CS7" s="124"/>
      <c r="CT7" s="124"/>
      <c r="CU7" t="str">
        <f>jednotlivci!P7</f>
        <v/>
      </c>
      <c r="CV7" s="124"/>
      <c r="CW7" s="124"/>
    </row>
    <row r="8" spans="1:101">
      <c r="A8" s="124" t="str">
        <f>Družstva!A8</f>
        <v/>
      </c>
      <c r="B8" s="124">
        <f>Družstva!B8</f>
        <v>0</v>
      </c>
      <c r="C8" t="str">
        <f>Družstva!C8</f>
        <v/>
      </c>
      <c r="D8" s="124" t="str">
        <f>Družstva!D8</f>
        <v/>
      </c>
      <c r="E8" t="str">
        <f>Družstva!E8</f>
        <v/>
      </c>
      <c r="F8" s="124" t="str">
        <f>Družstva!F8</f>
        <v/>
      </c>
      <c r="G8" t="str">
        <f>Družstva!G8</f>
        <v/>
      </c>
      <c r="H8" s="124" t="str">
        <f>Družstva!H8</f>
        <v/>
      </c>
      <c r="I8" s="124" t="str">
        <f t="shared" ref="I8" si="11">IF(B8=0,"",D8*1.000001+F8+H8)</f>
        <v/>
      </c>
      <c r="J8" s="124" t="str">
        <f t="shared" ref="J8" si="12">IF(B8=0,"",RANK(I8,I$4:I$23,1))</f>
        <v/>
      </c>
      <c r="N8" s="124"/>
      <c r="O8" s="124"/>
      <c r="P8" t="str">
        <f>'stovky družstva'!C8:C11</f>
        <v>2pokus</v>
      </c>
      <c r="Q8">
        <f>'stovky družstva'!D8:D11</f>
        <v>20.74</v>
      </c>
      <c r="R8">
        <f>'stovky družstva'!E8:E11</f>
        <v>23.13</v>
      </c>
      <c r="S8">
        <f>'stovky družstva'!F8:F11</f>
        <v>21.95</v>
      </c>
      <c r="T8">
        <f>'stovky družstva'!G8:G11</f>
        <v>26.15</v>
      </c>
      <c r="U8" t="str">
        <f>'stovky družstva'!H8:H11</f>
        <v>N</v>
      </c>
      <c r="V8" t="str">
        <f>'stovky družstva'!I8:I11</f>
        <v/>
      </c>
      <c r="W8" t="str">
        <f>'stovky družstva'!J8:J11</f>
        <v/>
      </c>
      <c r="X8">
        <f>SMALL($X7:$AD7,X$5)</f>
        <v>20.74</v>
      </c>
      <c r="Y8">
        <f t="shared" ref="Y8" si="13">SMALL($X7:$AD7,Y$5)</f>
        <v>21.79</v>
      </c>
      <c r="Z8">
        <f t="shared" ref="Z8" si="14">SMALL($X7:$AD7,Z$5)</f>
        <v>23.13</v>
      </c>
      <c r="AA8">
        <f t="shared" ref="AA8" si="15">SMALL($X7:$AD7,AA$5)</f>
        <v>25.42</v>
      </c>
      <c r="AB8">
        <f t="shared" ref="AB8" si="16">SMALL($X7:$AD7,AB$5)</f>
        <v>28.13</v>
      </c>
      <c r="AE8" s="124"/>
      <c r="AF8" s="124"/>
      <c r="AJ8" s="124" t="str">
        <f>jednotlivci!A8</f>
        <v/>
      </c>
      <c r="AK8" s="124">
        <f>jednotlivci!B8</f>
        <v>0</v>
      </c>
      <c r="AL8" s="124">
        <f>jednotlivci!C8</f>
        <v>0</v>
      </c>
      <c r="BA8" s="124"/>
      <c r="BB8" s="124"/>
      <c r="BC8" s="124"/>
      <c r="BD8" s="124"/>
      <c r="BE8">
        <f>IF('stovky startovka'!H7="","",'stovky startovka'!H7)</f>
        <v>23.11</v>
      </c>
      <c r="BG8" s="124" t="str">
        <f>IF(BI8="","",MAX(BG$4:BG6)+1)</f>
        <v/>
      </c>
      <c r="BH8" s="124" t="str">
        <f>IF(jednotlivci!A8="","",jednotlivci!A8)</f>
        <v/>
      </c>
      <c r="BI8" s="124" t="str">
        <f>IF(jednotlivci!B8="","",jednotlivci!B8)</f>
        <v/>
      </c>
      <c r="BJ8" s="124" t="str">
        <f>IF(jednotlivci!C8="","",jednotlivci!C8)</f>
        <v/>
      </c>
      <c r="BK8" t="str">
        <f>jednotlivci!D8</f>
        <v/>
      </c>
      <c r="BL8" s="124" t="str">
        <f t="shared" ref="BL8" si="17">IF(BI8="","",MIN(BK8:BK9)+MAX(BK8:BK9)/1000000000)</f>
        <v/>
      </c>
      <c r="BM8" s="124" t="str">
        <f t="shared" ref="BM8" si="18">IF(BI8="","",IF(BL8&gt;998,MAX(BG$4:BG$23),RANK(BL8,BL$4:BL$23,1)))</f>
        <v/>
      </c>
      <c r="BQ8" s="124" t="str">
        <f>IF(BS8="","",MAX(BQ$4:BQ6)+1)</f>
        <v/>
      </c>
      <c r="BR8" s="124" t="str">
        <f>IF(jednotlivci!K8="","",jednotlivci!K8)</f>
        <v/>
      </c>
      <c r="BS8" s="124" t="str">
        <f>IF(jednotlivci!L8="","",jednotlivci!L8)</f>
        <v/>
      </c>
      <c r="BT8" s="124" t="str">
        <f>IF(jednotlivci!M8="","",jednotlivci!M8)</f>
        <v/>
      </c>
      <c r="BU8" t="str">
        <f>jednotlivci!N8</f>
        <v/>
      </c>
      <c r="BV8" s="124" t="str">
        <f t="shared" ref="BV8" si="19">IF(BS8="","",MIN(BU8:BU9)+MAX(BU8:BU9)/1000000000)</f>
        <v/>
      </c>
      <c r="BW8" s="124" t="str">
        <f t="shared" ref="BW8" si="20">IF(BS8="","",IF(BV8&gt;998,MAX(BQ$4:BQ$23),RANK(BV8,BV$4:BV$23,1)))</f>
        <v/>
      </c>
      <c r="CA8" s="124"/>
      <c r="CB8" s="124"/>
      <c r="CC8" s="124"/>
      <c r="CD8">
        <f>'Běh s PHP startovky'!D7</f>
        <v>2</v>
      </c>
      <c r="CE8" t="str">
        <f>'Běh s PHP startovky'!H7</f>
        <v/>
      </c>
      <c r="CG8" s="124" t="str">
        <f>IF(CI8="","",MAX(CG$4:CG6)+1)</f>
        <v/>
      </c>
      <c r="CH8" s="124" t="str">
        <f>IF(jednotlivci!A8="","",jednotlivci!A8)</f>
        <v/>
      </c>
      <c r="CI8" s="124" t="str">
        <f>IF(jednotlivci!B8="","",jednotlivci!B8)</f>
        <v/>
      </c>
      <c r="CJ8" s="124" t="str">
        <f>IF(jednotlivci!C8="","",jednotlivci!C8)</f>
        <v/>
      </c>
      <c r="CK8" t="str">
        <f>jednotlivci!F8</f>
        <v/>
      </c>
      <c r="CL8" s="124" t="str">
        <f t="shared" ref="CL8" si="21">IF(CI8="","",MIN(CK8:CK9)+MAX(CK8:CK9)/1000000000)</f>
        <v/>
      </c>
      <c r="CM8" s="124" t="str">
        <f t="shared" ref="CM8" si="22">IF(CI8="","",IF(CL8&gt;998,MAX(CG$4:CG$23),RANK(CL8,CL$4:CL$23,1)))</f>
        <v/>
      </c>
      <c r="CQ8" s="124" t="str">
        <f>IF(CS8="","",MAX(CQ$4:CQ6)+1)</f>
        <v/>
      </c>
      <c r="CR8" s="124" t="str">
        <f>IF(jednotlivci!K8="","",jednotlivci!K8)</f>
        <v/>
      </c>
      <c r="CS8" s="124" t="str">
        <f>IF(jednotlivci!L8="","",jednotlivci!L8)</f>
        <v/>
      </c>
      <c r="CT8" s="124" t="str">
        <f>IF(jednotlivci!M8="","",jednotlivci!M8)</f>
        <v/>
      </c>
      <c r="CU8" t="str">
        <f>jednotlivci!P8</f>
        <v/>
      </c>
      <c r="CV8" s="124" t="str">
        <f t="shared" ref="CV8" si="23">IF(CS8="","",MIN(CU8:CU9)+MAX(CU8:CU9)/1000000000)</f>
        <v/>
      </c>
      <c r="CW8" s="124" t="str">
        <f t="shared" ref="CW8" si="24">IF(CS8="","",IF(CV8&gt;998,MAX(CQ$4:CQ$23),RANK(CV8,CV$4:CV$23,1)))</f>
        <v/>
      </c>
    </row>
    <row r="9" spans="1:101">
      <c r="A9" s="124"/>
      <c r="B9" s="124"/>
      <c r="C9" t="str">
        <f>Družstva!C9</f>
        <v/>
      </c>
      <c r="D9" s="124"/>
      <c r="E9" t="str">
        <f>Družstva!E9</f>
        <v/>
      </c>
      <c r="F9" s="124"/>
      <c r="G9">
        <f>Družstva!G9</f>
        <v>0</v>
      </c>
      <c r="H9" s="124"/>
      <c r="I9" s="124"/>
      <c r="J9" s="124"/>
      <c r="N9" s="124">
        <f>'stovky družstva'!A9:A12</f>
        <v>2</v>
      </c>
      <c r="O9" s="124" t="str">
        <f>IF('stovky družstva'!B9:B12="","",'stovky družstva'!B9:B12)</f>
        <v>Hájov</v>
      </c>
      <c r="P9" t="str">
        <f>'stovky družstva'!C9:C12</f>
        <v>st. čis.</v>
      </c>
      <c r="Q9">
        <f>'stovky družstva'!D9:D12</f>
        <v>0</v>
      </c>
      <c r="R9">
        <f>'stovky družstva'!E9:E12</f>
        <v>0</v>
      </c>
      <c r="S9">
        <f>'stovky družstva'!F9:F12</f>
        <v>0</v>
      </c>
      <c r="T9">
        <f>'stovky družstva'!G9:G12</f>
        <v>0</v>
      </c>
      <c r="U9">
        <f>'stovky družstva'!H9:H12</f>
        <v>0</v>
      </c>
      <c r="V9">
        <f>'stovky družstva'!I9:I12</f>
        <v>0</v>
      </c>
      <c r="W9">
        <f>'stovky družstva'!J9:J12</f>
        <v>0</v>
      </c>
      <c r="AE9" s="124">
        <f t="shared" ref="AE9" si="25">IF(O9="","",IF(SMALL(X11:AD11,5)=999,999,IF(SMALL(X11:AD11,5)=998,998,SUM(X12:AD12))))</f>
        <v>105.61</v>
      </c>
      <c r="AF9" s="124">
        <f t="shared" ref="AF9" si="26">IF(O9="","",IF(AE9=998, MAX(N$5:N$44),IF(AE9=999,MAX(N$5:N$44),RANK(AE9,AE$5:AE$44,1))))</f>
        <v>1</v>
      </c>
      <c r="AJ9" s="124"/>
      <c r="AK9" s="124"/>
      <c r="AL9" s="124"/>
      <c r="BA9" s="124">
        <v>3</v>
      </c>
      <c r="BB9" s="124">
        <f>'stovky startovka'!A8</f>
        <v>0</v>
      </c>
      <c r="BC9" s="124" t="str">
        <f>'stovky startovka'!B8</f>
        <v>Tereza Šimečková</v>
      </c>
      <c r="BD9" s="124" t="str">
        <f>'stovky startovka'!C8</f>
        <v>Hájov</v>
      </c>
      <c r="BE9">
        <f>IF('stovky startovka'!H8="","",'stovky startovka'!H8)</f>
        <v>19.829999999999998</v>
      </c>
      <c r="BG9" s="124"/>
      <c r="BH9" s="124"/>
      <c r="BI9" s="124"/>
      <c r="BJ9" s="124"/>
      <c r="BK9" t="str">
        <f>jednotlivci!D9</f>
        <v/>
      </c>
      <c r="BL9" s="124"/>
      <c r="BM9" s="124"/>
      <c r="BQ9" s="124"/>
      <c r="BR9" s="124"/>
      <c r="BS9" s="124"/>
      <c r="BT9" s="124"/>
      <c r="BU9" t="str">
        <f>jednotlivci!N9</f>
        <v/>
      </c>
      <c r="BV9" s="124"/>
      <c r="BW9" s="124"/>
      <c r="CA9" s="124" t="str">
        <f>'Běh s PHP startovky'!A8</f>
        <v/>
      </c>
      <c r="CB9" s="124">
        <f>'Běh s PHP startovky'!B8</f>
        <v>0</v>
      </c>
      <c r="CC9" s="124" t="str">
        <f>'Běh s PHP startovky'!C8</f>
        <v/>
      </c>
      <c r="CD9">
        <f>'Běh s PHP startovky'!D8</f>
        <v>1</v>
      </c>
      <c r="CE9" t="str">
        <f>'Běh s PHP startovky'!H8</f>
        <v/>
      </c>
      <c r="CG9" s="124"/>
      <c r="CH9" s="124"/>
      <c r="CI9" s="124"/>
      <c r="CJ9" s="124"/>
      <c r="CK9" t="str">
        <f>jednotlivci!F9</f>
        <v/>
      </c>
      <c r="CL9" s="124"/>
      <c r="CM9" s="124"/>
      <c r="CQ9" s="124"/>
      <c r="CR9" s="124"/>
      <c r="CS9" s="124"/>
      <c r="CT9" s="124"/>
      <c r="CU9" t="str">
        <f>jednotlivci!P9</f>
        <v/>
      </c>
      <c r="CV9" s="124"/>
      <c r="CW9" s="124"/>
    </row>
    <row r="10" spans="1:101">
      <c r="A10" s="124" t="str">
        <f>Družstva!A10</f>
        <v/>
      </c>
      <c r="B10" s="124">
        <f>Družstva!B10</f>
        <v>0</v>
      </c>
      <c r="C10" t="str">
        <f>Družstva!C10</f>
        <v/>
      </c>
      <c r="D10" s="124" t="str">
        <f>Družstva!D10</f>
        <v/>
      </c>
      <c r="E10" t="str">
        <f>Družstva!E10</f>
        <v/>
      </c>
      <c r="F10" s="124" t="str">
        <f>Družstva!F10</f>
        <v/>
      </c>
      <c r="G10" t="str">
        <f>Družstva!G10</f>
        <v/>
      </c>
      <c r="H10" s="124" t="str">
        <f>Družstva!H10</f>
        <v/>
      </c>
      <c r="I10" s="124" t="str">
        <f t="shared" ref="I10" si="27">IF(B10=0,"",D10*1.000001+F10+H10)</f>
        <v/>
      </c>
      <c r="J10" s="124" t="str">
        <f t="shared" ref="J10" si="28">IF(B10=0,"",RANK(I10,I$4:I$23,1))</f>
        <v/>
      </c>
      <c r="N10" s="124"/>
      <c r="O10" s="124"/>
      <c r="P10" t="str">
        <f>'stovky družstva'!C10:C13</f>
        <v>jméno</v>
      </c>
      <c r="Q10" t="str">
        <f>'stovky družstva'!D10:D13</f>
        <v>Josef Mičulka</v>
      </c>
      <c r="R10" t="str">
        <f>'stovky družstva'!E10:E13</f>
        <v>Ondřej Hlaváč</v>
      </c>
      <c r="S10" t="str">
        <f>'stovky družstva'!F10:F13</f>
        <v>Bartoloměj Filip</v>
      </c>
      <c r="T10" t="str">
        <f>'stovky družstva'!G10:G13</f>
        <v>Michal Záruba</v>
      </c>
      <c r="U10" t="str">
        <f>'stovky družstva'!H10:H13</f>
        <v>Filip Zahradník</v>
      </c>
      <c r="V10" t="str">
        <f>'stovky družstva'!I10:I13</f>
        <v>Marek Svatoš</v>
      </c>
      <c r="W10" t="str">
        <f>'stovky družstva'!J10:J13</f>
        <v>Matěj Filip</v>
      </c>
      <c r="AE10" s="124"/>
      <c r="AF10" s="124"/>
      <c r="AJ10" s="124" t="str">
        <f>jednotlivci!A10</f>
        <v/>
      </c>
      <c r="AK10" s="124">
        <f>jednotlivci!B10</f>
        <v>0</v>
      </c>
      <c r="AL10" s="124">
        <f>jednotlivci!C10</f>
        <v>0</v>
      </c>
      <c r="BA10" s="124"/>
      <c r="BB10" s="124"/>
      <c r="BC10" s="124"/>
      <c r="BD10" s="124"/>
      <c r="BE10">
        <f>IF('stovky startovka'!H9="","",'stovky startovka'!H9)</f>
        <v>23.5</v>
      </c>
      <c r="BG10" s="124" t="str">
        <f>IF(BI10="","",MAX(BG$4:BG8)+1)</f>
        <v/>
      </c>
      <c r="BH10" s="124" t="str">
        <f>IF(jednotlivci!A10="","",jednotlivci!A10)</f>
        <v/>
      </c>
      <c r="BI10" s="124" t="str">
        <f>IF(jednotlivci!B10="","",jednotlivci!B10)</f>
        <v/>
      </c>
      <c r="BJ10" s="124" t="str">
        <f>IF(jednotlivci!C10="","",jednotlivci!C10)</f>
        <v/>
      </c>
      <c r="BK10" t="str">
        <f>jednotlivci!D10</f>
        <v/>
      </c>
      <c r="BL10" s="124" t="str">
        <f t="shared" ref="BL10" si="29">IF(BI10="","",MIN(BK10:BK11)+MAX(BK10:BK11)/1000000000)</f>
        <v/>
      </c>
      <c r="BM10" s="124" t="str">
        <f t="shared" ref="BM10" si="30">IF(BI10="","",IF(BL10&gt;998,MAX(BG$4:BG$23),RANK(BL10,BL$4:BL$23,1)))</f>
        <v/>
      </c>
      <c r="BQ10" s="124" t="str">
        <f>IF(BS10="","",MAX(BQ$4:BQ8)+1)</f>
        <v/>
      </c>
      <c r="BR10" s="124" t="str">
        <f>IF(jednotlivci!K10="","",jednotlivci!K10)</f>
        <v/>
      </c>
      <c r="BS10" s="124" t="str">
        <f>IF(jednotlivci!L10="","",jednotlivci!L10)</f>
        <v/>
      </c>
      <c r="BT10" s="124" t="str">
        <f>IF(jednotlivci!M10="","",jednotlivci!M10)</f>
        <v/>
      </c>
      <c r="BU10" t="str">
        <f>jednotlivci!N10</f>
        <v/>
      </c>
      <c r="BV10" s="124" t="str">
        <f t="shared" ref="BV10" si="31">IF(BS10="","",MIN(BU10:BU11)+MAX(BU10:BU11)/1000000000)</f>
        <v/>
      </c>
      <c r="BW10" s="124" t="str">
        <f t="shared" ref="BW10" si="32">IF(BS10="","",IF(BV10&gt;998,MAX(BQ$4:BQ$23),RANK(BV10,BV$4:BV$23,1)))</f>
        <v/>
      </c>
      <c r="CA10" s="124"/>
      <c r="CB10" s="124"/>
      <c r="CC10" s="124"/>
      <c r="CD10">
        <f>'Běh s PHP startovky'!D9</f>
        <v>2</v>
      </c>
      <c r="CE10" t="str">
        <f>'Běh s PHP startovky'!H9</f>
        <v/>
      </c>
      <c r="CG10" s="124" t="str">
        <f>IF(CI10="","",MAX(CG$4:CG8)+1)</f>
        <v/>
      </c>
      <c r="CH10" s="124" t="str">
        <f>IF(jednotlivci!A10="","",jednotlivci!A10)</f>
        <v/>
      </c>
      <c r="CI10" s="124" t="str">
        <f>IF(jednotlivci!B10="","",jednotlivci!B10)</f>
        <v/>
      </c>
      <c r="CJ10" s="124" t="str">
        <f>IF(jednotlivci!C10="","",jednotlivci!C10)</f>
        <v/>
      </c>
      <c r="CK10" t="str">
        <f>jednotlivci!F10</f>
        <v/>
      </c>
      <c r="CL10" s="124" t="str">
        <f t="shared" ref="CL10" si="33">IF(CI10="","",MIN(CK10:CK11)+MAX(CK10:CK11)/1000000000)</f>
        <v/>
      </c>
      <c r="CM10" s="124" t="str">
        <f t="shared" ref="CM10" si="34">IF(CI10="","",IF(CL10&gt;998,MAX(CG$4:CG$23),RANK(CL10,CL$4:CL$23,1)))</f>
        <v/>
      </c>
      <c r="CQ10" s="124" t="str">
        <f>IF(CS10="","",MAX(CQ$4:CQ8)+1)</f>
        <v/>
      </c>
      <c r="CR10" s="124" t="str">
        <f>IF(jednotlivci!K10="","",jednotlivci!K10)</f>
        <v/>
      </c>
      <c r="CS10" s="124" t="str">
        <f>IF(jednotlivci!L10="","",jednotlivci!L10)</f>
        <v/>
      </c>
      <c r="CT10" s="124" t="str">
        <f>IF(jednotlivci!M10="","",jednotlivci!M10)</f>
        <v/>
      </c>
      <c r="CU10" t="str">
        <f>jednotlivci!P10</f>
        <v/>
      </c>
      <c r="CV10" s="124" t="str">
        <f t="shared" ref="CV10" si="35">IF(CS10="","",MIN(CU10:CU11)+MAX(CU10:CU11)/1000000000)</f>
        <v/>
      </c>
      <c r="CW10" s="124" t="str">
        <f t="shared" ref="CW10" si="36">IF(CS10="","",IF(CV10&gt;998,MAX(CQ$4:CQ$23),RANK(CV10,CV$4:CV$23,1)))</f>
        <v/>
      </c>
    </row>
    <row r="11" spans="1:101">
      <c r="A11" s="124"/>
      <c r="B11" s="124"/>
      <c r="C11" t="str">
        <f>Družstva!C11</f>
        <v/>
      </c>
      <c r="D11" s="124"/>
      <c r="E11" t="str">
        <f>Družstva!E11</f>
        <v/>
      </c>
      <c r="F11" s="124"/>
      <c r="G11">
        <f>Družstva!G11</f>
        <v>0</v>
      </c>
      <c r="H11" s="124"/>
      <c r="I11" s="124"/>
      <c r="J11" s="124"/>
      <c r="N11" s="124"/>
      <c r="O11" s="124"/>
      <c r="P11" t="str">
        <f>'stovky družstva'!C11:C14</f>
        <v>1 pokus</v>
      </c>
      <c r="Q11">
        <f>'stovky družstva'!D11:D14</f>
        <v>20.49</v>
      </c>
      <c r="R11">
        <f>'stovky družstva'!E11:E14</f>
        <v>26.67</v>
      </c>
      <c r="S11">
        <f>'stovky družstva'!F11:F14</f>
        <v>18.850000000000001</v>
      </c>
      <c r="T11">
        <f>'stovky družstva'!G11:G14</f>
        <v>20.93</v>
      </c>
      <c r="U11">
        <f>'stovky družstva'!H11:H14</f>
        <v>21.02</v>
      </c>
      <c r="V11" t="str">
        <f>'stovky družstva'!I11:I14</f>
        <v>N</v>
      </c>
      <c r="W11" t="str">
        <f>'stovky družstva'!J11:J14</f>
        <v>N</v>
      </c>
      <c r="X11">
        <f t="shared" ref="X11" si="37">IF(SUM(Q11:Q12)=0,999,MIN(Q11:Q12))</f>
        <v>19.54</v>
      </c>
      <c r="Y11">
        <f t="shared" ref="Y11" si="38">IF(SUM(R11:R12)=0,999,MIN(R11:R12))</f>
        <v>26.67</v>
      </c>
      <c r="Z11">
        <f t="shared" ref="Z11" si="39">IF(SUM(S11:S12)=0,999,MIN(S11:S12))</f>
        <v>18.850000000000001</v>
      </c>
      <c r="AA11">
        <f t="shared" ref="AA11" si="40">IF(SUM(T11:T12)=0,999,MIN(T11:T12))</f>
        <v>19.53</v>
      </c>
      <c r="AB11">
        <f t="shared" ref="AB11" si="41">IF(SUM(U11:U12)=0,999,MIN(U11:U12))</f>
        <v>21.02</v>
      </c>
      <c r="AC11">
        <f>IF(SUM(V11:V12)=0,999,MIN(V11:V12))</f>
        <v>999</v>
      </c>
      <c r="AD11">
        <f>IF(SUM(W11:W12)=0,999,MIN(W11:W12))</f>
        <v>999</v>
      </c>
      <c r="AE11" s="124"/>
      <c r="AF11" s="124"/>
      <c r="AJ11" s="124"/>
      <c r="AK11" s="124"/>
      <c r="AL11" s="124"/>
      <c r="BA11" s="124">
        <v>4</v>
      </c>
      <c r="BB11" s="124">
        <f>'stovky startovka'!A10</f>
        <v>0</v>
      </c>
      <c r="BC11" s="124" t="str">
        <f>'stovky startovka'!B10</f>
        <v>Natálie Vondráková</v>
      </c>
      <c r="BD11" s="124" t="str">
        <f>'stovky startovka'!C10</f>
        <v>Tísek</v>
      </c>
      <c r="BE11">
        <f>IF('stovky startovka'!H10="","",'stovky startovka'!H10)</f>
        <v>22.45</v>
      </c>
      <c r="BG11" s="124"/>
      <c r="BH11" s="124"/>
      <c r="BI11" s="124"/>
      <c r="BJ11" s="124"/>
      <c r="BK11" t="str">
        <f>jednotlivci!D11</f>
        <v/>
      </c>
      <c r="BL11" s="124"/>
      <c r="BM11" s="124"/>
      <c r="BQ11" s="124"/>
      <c r="BR11" s="124"/>
      <c r="BS11" s="124"/>
      <c r="BT11" s="124"/>
      <c r="BU11" t="str">
        <f>jednotlivci!N11</f>
        <v/>
      </c>
      <c r="BV11" s="124"/>
      <c r="BW11" s="124"/>
      <c r="CA11" s="124" t="str">
        <f>'Běh s PHP startovky'!A10</f>
        <v/>
      </c>
      <c r="CB11" s="124">
        <f>'Běh s PHP startovky'!B10</f>
        <v>0</v>
      </c>
      <c r="CC11" s="124" t="str">
        <f>'Běh s PHP startovky'!C10</f>
        <v/>
      </c>
      <c r="CD11">
        <f>'Běh s PHP startovky'!D10</f>
        <v>1</v>
      </c>
      <c r="CE11" t="str">
        <f>'Běh s PHP startovky'!H10</f>
        <v/>
      </c>
      <c r="CG11" s="124"/>
      <c r="CH11" s="124"/>
      <c r="CI11" s="124"/>
      <c r="CJ11" s="124"/>
      <c r="CK11" t="str">
        <f>jednotlivci!F11</f>
        <v/>
      </c>
      <c r="CL11" s="124"/>
      <c r="CM11" s="124"/>
      <c r="CQ11" s="124"/>
      <c r="CR11" s="124"/>
      <c r="CS11" s="124"/>
      <c r="CT11" s="124"/>
      <c r="CU11" t="str">
        <f>jednotlivci!P11</f>
        <v/>
      </c>
      <c r="CV11" s="124"/>
      <c r="CW11" s="124"/>
    </row>
    <row r="12" spans="1:101">
      <c r="A12" s="124" t="str">
        <f>Družstva!A12</f>
        <v/>
      </c>
      <c r="B12" s="124">
        <f>Družstva!B12</f>
        <v>0</v>
      </c>
      <c r="C12" t="str">
        <f>Družstva!C12</f>
        <v/>
      </c>
      <c r="D12" s="124" t="str">
        <f>Družstva!D12</f>
        <v/>
      </c>
      <c r="E12" t="str">
        <f>Družstva!E12</f>
        <v/>
      </c>
      <c r="F12" s="124" t="str">
        <f>Družstva!F12</f>
        <v/>
      </c>
      <c r="G12" t="str">
        <f>Družstva!G12</f>
        <v/>
      </c>
      <c r="H12" s="124" t="str">
        <f>Družstva!H12</f>
        <v/>
      </c>
      <c r="I12" s="124" t="str">
        <f t="shared" ref="I12" si="42">IF(B12=0,"",D12*1.000001+F12+H12)</f>
        <v/>
      </c>
      <c r="J12" s="124" t="str">
        <f t="shared" ref="J12" si="43">IF(B12=0,"",RANK(I12,I$4:I$23,1))</f>
        <v/>
      </c>
      <c r="N12" s="124"/>
      <c r="O12" s="124"/>
      <c r="P12" t="str">
        <f>'stovky družstva'!C12:C15</f>
        <v>2pokus</v>
      </c>
      <c r="Q12">
        <f>'stovky družstva'!D12:D15</f>
        <v>19.54</v>
      </c>
      <c r="R12" t="str">
        <f>'stovky družstva'!E12:E15</f>
        <v>N</v>
      </c>
      <c r="S12" t="str">
        <f>'stovky družstva'!F12:F15</f>
        <v>N</v>
      </c>
      <c r="T12">
        <f>'stovky družstva'!G12:G15</f>
        <v>19.53</v>
      </c>
      <c r="U12" t="str">
        <f>'stovky družstva'!H12:H15</f>
        <v>N</v>
      </c>
      <c r="V12" t="str">
        <f>'stovky družstva'!I12:I15</f>
        <v>N</v>
      </c>
      <c r="W12" t="str">
        <f>'stovky družstva'!J12:J15</f>
        <v>N</v>
      </c>
      <c r="X12">
        <f>SMALL($X11:$AD11,X$5)</f>
        <v>18.850000000000001</v>
      </c>
      <c r="Y12">
        <f t="shared" ref="Y12:AB12" si="44">SMALL($X11:$AD11,Y$5)</f>
        <v>19.53</v>
      </c>
      <c r="Z12">
        <f t="shared" si="44"/>
        <v>19.54</v>
      </c>
      <c r="AA12">
        <f t="shared" si="44"/>
        <v>21.02</v>
      </c>
      <c r="AB12">
        <f t="shared" si="44"/>
        <v>26.67</v>
      </c>
      <c r="AE12" s="124"/>
      <c r="AF12" s="124"/>
      <c r="AG12">
        <f>SMALL(X11:AD11,5)</f>
        <v>26.67</v>
      </c>
      <c r="AJ12" s="124" t="str">
        <f>jednotlivci!A12</f>
        <v/>
      </c>
      <c r="AK12" s="124">
        <f>jednotlivci!B12</f>
        <v>0</v>
      </c>
      <c r="AL12" s="124">
        <f>jednotlivci!C12</f>
        <v>0</v>
      </c>
      <c r="BA12" s="124"/>
      <c r="BB12" s="124"/>
      <c r="BC12" s="124"/>
      <c r="BD12" s="124"/>
      <c r="BE12">
        <f>IF('stovky startovka'!H11="","",'stovky startovka'!H11)</f>
        <v>998</v>
      </c>
      <c r="BG12" s="124" t="str">
        <f>IF(BI12="","",MAX(BG$4:BG10)+1)</f>
        <v/>
      </c>
      <c r="BH12" s="124" t="str">
        <f>IF(jednotlivci!A12="","",jednotlivci!A12)</f>
        <v/>
      </c>
      <c r="BI12" s="124" t="str">
        <f>IF(jednotlivci!B12="","",jednotlivci!B12)</f>
        <v/>
      </c>
      <c r="BJ12" s="124" t="str">
        <f>IF(jednotlivci!C12="","",jednotlivci!C12)</f>
        <v/>
      </c>
      <c r="BK12" t="str">
        <f>jednotlivci!D12</f>
        <v/>
      </c>
      <c r="BL12" s="124" t="str">
        <f t="shared" ref="BL12" si="45">IF(BI12="","",MIN(BK12:BK13)+MAX(BK12:BK13)/1000000000)</f>
        <v/>
      </c>
      <c r="BM12" s="124" t="str">
        <f t="shared" ref="BM12" si="46">IF(BI12="","",IF(BL12&gt;998,MAX(BG$4:BG$23),RANK(BL12,BL$4:BL$23,1)))</f>
        <v/>
      </c>
      <c r="BQ12" s="124" t="str">
        <f>IF(BS12="","",MAX(BQ$4:BQ10)+1)</f>
        <v/>
      </c>
      <c r="BR12" s="124" t="str">
        <f>IF(jednotlivci!K12="","",jednotlivci!K12)</f>
        <v/>
      </c>
      <c r="BS12" s="124" t="str">
        <f>IF(jednotlivci!L12="","",jednotlivci!L12)</f>
        <v/>
      </c>
      <c r="BT12" s="124" t="str">
        <f>IF(jednotlivci!M12="","",jednotlivci!M12)</f>
        <v/>
      </c>
      <c r="BU12" t="str">
        <f>jednotlivci!N12</f>
        <v/>
      </c>
      <c r="BV12" s="124" t="str">
        <f t="shared" ref="BV12" si="47">IF(BS12="","",MIN(BU12:BU13)+MAX(BU12:BU13)/1000000000)</f>
        <v/>
      </c>
      <c r="BW12" s="124" t="str">
        <f t="shared" ref="BW12" si="48">IF(BS12="","",IF(BV12&gt;998,MAX(BQ$4:BQ$23),RANK(BV12,BV$4:BV$23,1)))</f>
        <v/>
      </c>
      <c r="CA12" s="124"/>
      <c r="CB12" s="124"/>
      <c r="CC12" s="124"/>
      <c r="CD12">
        <f>'Běh s PHP startovky'!D11</f>
        <v>2</v>
      </c>
      <c r="CE12" t="str">
        <f>'Běh s PHP startovky'!H11</f>
        <v/>
      </c>
      <c r="CG12" s="124" t="str">
        <f>IF(CI12="","",MAX(CG$4:CG10)+1)</f>
        <v/>
      </c>
      <c r="CH12" s="124" t="str">
        <f>IF(jednotlivci!A12="","",jednotlivci!A12)</f>
        <v/>
      </c>
      <c r="CI12" s="124" t="str">
        <f>IF(jednotlivci!B12="","",jednotlivci!B12)</f>
        <v/>
      </c>
      <c r="CJ12" s="124" t="str">
        <f>IF(jednotlivci!C12="","",jednotlivci!C12)</f>
        <v/>
      </c>
      <c r="CK12" t="str">
        <f>jednotlivci!F12</f>
        <v/>
      </c>
      <c r="CL12" s="124" t="str">
        <f t="shared" ref="CL12" si="49">IF(CI12="","",MIN(CK12:CK13)+MAX(CK12:CK13)/1000000000)</f>
        <v/>
      </c>
      <c r="CM12" s="124" t="str">
        <f t="shared" ref="CM12" si="50">IF(CI12="","",IF(CL12&gt;998,MAX(CG$4:CG$23),RANK(CL12,CL$4:CL$23,1)))</f>
        <v/>
      </c>
      <c r="CQ12" s="124" t="str">
        <f>IF(CS12="","",MAX(CQ$4:CQ10)+1)</f>
        <v/>
      </c>
      <c r="CR12" s="124" t="str">
        <f>IF(jednotlivci!K12="","",jednotlivci!K12)</f>
        <v/>
      </c>
      <c r="CS12" s="124" t="str">
        <f>IF(jednotlivci!L12="","",jednotlivci!L12)</f>
        <v/>
      </c>
      <c r="CT12" s="124" t="str">
        <f>IF(jednotlivci!M12="","",jednotlivci!M12)</f>
        <v/>
      </c>
      <c r="CU12" t="str">
        <f>jednotlivci!P12</f>
        <v/>
      </c>
      <c r="CV12" s="124" t="str">
        <f t="shared" ref="CV12" si="51">IF(CS12="","",MIN(CU12:CU13)+MAX(CU12:CU13)/1000000000)</f>
        <v/>
      </c>
      <c r="CW12" s="124" t="str">
        <f t="shared" ref="CW12" si="52">IF(CS12="","",IF(CV12&gt;998,MAX(CQ$4:CQ$23),RANK(CV12,CV$4:CV$23,1)))</f>
        <v/>
      </c>
    </row>
    <row r="13" spans="1:101">
      <c r="A13" s="124"/>
      <c r="B13" s="124"/>
      <c r="C13" t="str">
        <f>Družstva!C13</f>
        <v/>
      </c>
      <c r="D13" s="124"/>
      <c r="E13" t="str">
        <f>Družstva!E13</f>
        <v/>
      </c>
      <c r="F13" s="124"/>
      <c r="G13">
        <f>Družstva!G13</f>
        <v>0</v>
      </c>
      <c r="H13" s="124"/>
      <c r="I13" s="124"/>
      <c r="J13" s="124"/>
      <c r="N13" s="124" t="str">
        <f>'stovky družstva'!A13:A16</f>
        <v/>
      </c>
      <c r="O13" s="124" t="str">
        <f>IF('stovky družstva'!B13:B16="","",'stovky družstva'!B13:B16)</f>
        <v/>
      </c>
      <c r="P13" t="str">
        <f>'stovky družstva'!C13:C16</f>
        <v>st. čis.</v>
      </c>
      <c r="Q13" t="str">
        <f>'stovky družstva'!D13:D16</f>
        <v/>
      </c>
      <c r="R13" t="str">
        <f>'stovky družstva'!E13:E16</f>
        <v/>
      </c>
      <c r="S13" t="str">
        <f>'stovky družstva'!F13:F16</f>
        <v/>
      </c>
      <c r="T13" t="str">
        <f>'stovky družstva'!G13:G16</f>
        <v/>
      </c>
      <c r="U13" t="str">
        <f>'stovky družstva'!H13:H16</f>
        <v/>
      </c>
      <c r="V13" t="str">
        <f>'stovky družstva'!I13:I16</f>
        <v/>
      </c>
      <c r="W13" t="str">
        <f>'stovky družstva'!J13:J16</f>
        <v/>
      </c>
      <c r="AE13" s="124" t="str">
        <f t="shared" ref="AE13" si="53">IF(O13="","",IF(SMALL(X15:AD15,5)=999,999,IF(SMALL(X15:AD15,5)=998,998,SUM(X16:AD16))))</f>
        <v/>
      </c>
      <c r="AF13" s="124" t="str">
        <f t="shared" ref="AF13" si="54">IF(O13="","",IF(AE13=998, MAX(N$5:N$44),IF(AE13=999,MAX(N$5:N$44),RANK(AE13,AE$5:AE$44,1))))</f>
        <v/>
      </c>
      <c r="AJ13" s="124"/>
      <c r="AK13" s="124"/>
      <c r="AL13" s="124"/>
      <c r="BA13" s="124">
        <v>5</v>
      </c>
      <c r="BB13" s="124">
        <f>'stovky startovka'!A12</f>
        <v>0</v>
      </c>
      <c r="BC13" s="124" t="str">
        <f>'stovky startovka'!B12</f>
        <v>Markéta Maléřová</v>
      </c>
      <c r="BD13" s="124" t="str">
        <f>'stovky startovka'!C12</f>
        <v>Hájov</v>
      </c>
      <c r="BE13">
        <f>IF('stovky startovka'!H12="","",'stovky startovka'!H12)</f>
        <v>28.58</v>
      </c>
      <c r="BG13" s="124"/>
      <c r="BH13" s="124"/>
      <c r="BI13" s="124"/>
      <c r="BJ13" s="124"/>
      <c r="BK13" t="str">
        <f>jednotlivci!D13</f>
        <v/>
      </c>
      <c r="BL13" s="124"/>
      <c r="BM13" s="124"/>
      <c r="BQ13" s="124"/>
      <c r="BR13" s="124"/>
      <c r="BS13" s="124"/>
      <c r="BT13" s="124"/>
      <c r="BU13" t="str">
        <f>jednotlivci!N13</f>
        <v/>
      </c>
      <c r="BV13" s="124"/>
      <c r="BW13" s="124"/>
      <c r="CA13" s="124" t="str">
        <f>'Běh s PHP startovky'!A12</f>
        <v/>
      </c>
      <c r="CB13" s="124">
        <f>'Běh s PHP startovky'!B12</f>
        <v>0</v>
      </c>
      <c r="CC13" s="124" t="str">
        <f>'Běh s PHP startovky'!C12</f>
        <v/>
      </c>
      <c r="CD13">
        <f>'Běh s PHP startovky'!D12</f>
        <v>1</v>
      </c>
      <c r="CE13" t="str">
        <f>'Běh s PHP startovky'!H12</f>
        <v/>
      </c>
      <c r="CG13" s="124"/>
      <c r="CH13" s="124"/>
      <c r="CI13" s="124"/>
      <c r="CJ13" s="124"/>
      <c r="CK13" t="str">
        <f>jednotlivci!F13</f>
        <v/>
      </c>
      <c r="CL13" s="124"/>
      <c r="CM13" s="124"/>
      <c r="CQ13" s="124"/>
      <c r="CR13" s="124"/>
      <c r="CS13" s="124"/>
      <c r="CT13" s="124"/>
      <c r="CU13" t="str">
        <f>jednotlivci!P13</f>
        <v/>
      </c>
      <c r="CV13" s="124"/>
      <c r="CW13" s="124"/>
    </row>
    <row r="14" spans="1:101">
      <c r="A14" s="124" t="str">
        <f>Družstva!A14</f>
        <v/>
      </c>
      <c r="B14" s="124">
        <f>Družstva!B14</f>
        <v>0</v>
      </c>
      <c r="C14" t="str">
        <f>Družstva!C14</f>
        <v/>
      </c>
      <c r="D14" s="124" t="str">
        <f>Družstva!D14</f>
        <v/>
      </c>
      <c r="E14" t="str">
        <f>Družstva!E14</f>
        <v/>
      </c>
      <c r="F14" s="124" t="str">
        <f>Družstva!F14</f>
        <v/>
      </c>
      <c r="G14" t="str">
        <f>Družstva!G14</f>
        <v/>
      </c>
      <c r="H14" s="124" t="str">
        <f>Družstva!H14</f>
        <v/>
      </c>
      <c r="I14" s="124" t="str">
        <f t="shared" ref="I14" si="55">IF(B14=0,"",D14*1.000001+F14+H14)</f>
        <v/>
      </c>
      <c r="J14" s="124" t="str">
        <f t="shared" ref="J14" si="56">IF(B14=0,"",RANK(I14,I$4:I$23,1))</f>
        <v/>
      </c>
      <c r="N14" s="124"/>
      <c r="O14" s="124"/>
      <c r="P14" t="str">
        <f>'stovky družstva'!C14:C17</f>
        <v>jméno</v>
      </c>
      <c r="Q14">
        <f>'stovky družstva'!D14:D17</f>
        <v>0</v>
      </c>
      <c r="R14">
        <f>'stovky družstva'!E14:E17</f>
        <v>0</v>
      </c>
      <c r="S14">
        <f>'stovky družstva'!F14:F17</f>
        <v>0</v>
      </c>
      <c r="T14">
        <f>'stovky družstva'!G14:G17</f>
        <v>0</v>
      </c>
      <c r="U14">
        <f>'stovky družstva'!H14:H17</f>
        <v>0</v>
      </c>
      <c r="V14">
        <f>'stovky družstva'!I14:I17</f>
        <v>0</v>
      </c>
      <c r="W14">
        <f>'stovky družstva'!J14:J17</f>
        <v>0</v>
      </c>
      <c r="AE14" s="124"/>
      <c r="AF14" s="124"/>
      <c r="AJ14" s="124" t="str">
        <f>jednotlivci!A14</f>
        <v/>
      </c>
      <c r="AK14" s="124">
        <f>jednotlivci!B14</f>
        <v>0</v>
      </c>
      <c r="AL14" s="124">
        <f>jednotlivci!C14</f>
        <v>0</v>
      </c>
      <c r="BA14" s="124"/>
      <c r="BB14" s="124"/>
      <c r="BC14" s="124"/>
      <c r="BD14" s="124"/>
      <c r="BE14">
        <f>IF('stovky startovka'!H13="","",'stovky startovka'!H13)</f>
        <v>19.3</v>
      </c>
      <c r="BG14" s="124" t="str">
        <f>IF(BI14="","",MAX(BG$4:BG12)+1)</f>
        <v/>
      </c>
      <c r="BH14" s="124" t="str">
        <f>IF(jednotlivci!A14="","",jednotlivci!A14)</f>
        <v/>
      </c>
      <c r="BI14" s="124" t="str">
        <f>IF(jednotlivci!B14="","",jednotlivci!B14)</f>
        <v/>
      </c>
      <c r="BJ14" s="124" t="str">
        <f>IF(jednotlivci!C14="","",jednotlivci!C14)</f>
        <v/>
      </c>
      <c r="BK14" t="str">
        <f>jednotlivci!D14</f>
        <v/>
      </c>
      <c r="BL14" s="124" t="str">
        <f t="shared" ref="BL14" si="57">IF(BI14="","",MIN(BK14:BK15)+MAX(BK14:BK15)/1000000000)</f>
        <v/>
      </c>
      <c r="BM14" s="124" t="str">
        <f t="shared" ref="BM14" si="58">IF(BI14="","",IF(BL14&gt;998,MAX(BG$4:BG$23),RANK(BL14,BL$4:BL$23,1)))</f>
        <v/>
      </c>
      <c r="BQ14" s="124" t="str">
        <f>IF(BS14="","",MAX(BQ$4:BQ12)+1)</f>
        <v/>
      </c>
      <c r="BR14" s="124" t="str">
        <f>IF(jednotlivci!K14="","",jednotlivci!K14)</f>
        <v/>
      </c>
      <c r="BS14" s="124" t="str">
        <f>IF(jednotlivci!L14="","",jednotlivci!L14)</f>
        <v/>
      </c>
      <c r="BT14" s="124" t="str">
        <f>IF(jednotlivci!M14="","",jednotlivci!M14)</f>
        <v/>
      </c>
      <c r="BU14" t="str">
        <f>jednotlivci!N14</f>
        <v/>
      </c>
      <c r="BV14" s="124" t="str">
        <f t="shared" ref="BV14" si="59">IF(BS14="","",MIN(BU14:BU15)+MAX(BU14:BU15)/1000000000)</f>
        <v/>
      </c>
      <c r="BW14" s="124" t="str">
        <f t="shared" ref="BW14" si="60">IF(BS14="","",IF(BV14&gt;998,MAX(BQ$4:BQ$23),RANK(BV14,BV$4:BV$23,1)))</f>
        <v/>
      </c>
      <c r="CA14" s="124"/>
      <c r="CB14" s="124"/>
      <c r="CC14" s="124"/>
      <c r="CD14">
        <f>'Běh s PHP startovky'!D13</f>
        <v>2</v>
      </c>
      <c r="CE14" t="str">
        <f>'Běh s PHP startovky'!H13</f>
        <v/>
      </c>
      <c r="CG14" s="124" t="str">
        <f>IF(CI14="","",MAX(CG$4:CG12)+1)</f>
        <v/>
      </c>
      <c r="CH14" s="124" t="str">
        <f>IF(jednotlivci!A14="","",jednotlivci!A14)</f>
        <v/>
      </c>
      <c r="CI14" s="124" t="str">
        <f>IF(jednotlivci!B14="","",jednotlivci!B14)</f>
        <v/>
      </c>
      <c r="CJ14" s="124" t="str">
        <f>IF(jednotlivci!C14="","",jednotlivci!C14)</f>
        <v/>
      </c>
      <c r="CK14" t="str">
        <f>jednotlivci!F14</f>
        <v/>
      </c>
      <c r="CL14" s="124" t="str">
        <f t="shared" ref="CL14" si="61">IF(CI14="","",MIN(CK14:CK15)+MAX(CK14:CK15)/1000000000)</f>
        <v/>
      </c>
      <c r="CM14" s="124" t="str">
        <f t="shared" ref="CM14" si="62">IF(CI14="","",IF(CL14&gt;998,MAX(CG$4:CG$23),RANK(CL14,CL$4:CL$23,1)))</f>
        <v/>
      </c>
      <c r="CQ14" s="124" t="str">
        <f>IF(CS14="","",MAX(CQ$4:CQ12)+1)</f>
        <v/>
      </c>
      <c r="CR14" s="124" t="str">
        <f>IF(jednotlivci!K14="","",jednotlivci!K14)</f>
        <v/>
      </c>
      <c r="CS14" s="124" t="str">
        <f>IF(jednotlivci!L14="","",jednotlivci!L14)</f>
        <v/>
      </c>
      <c r="CT14" s="124" t="str">
        <f>IF(jednotlivci!M14="","",jednotlivci!M14)</f>
        <v/>
      </c>
      <c r="CU14" t="str">
        <f>jednotlivci!P14</f>
        <v/>
      </c>
      <c r="CV14" s="124" t="str">
        <f t="shared" ref="CV14" si="63">IF(CS14="","",MIN(CU14:CU15)+MAX(CU14:CU15)/1000000000)</f>
        <v/>
      </c>
      <c r="CW14" s="124" t="str">
        <f t="shared" ref="CW14" si="64">IF(CS14="","",IF(CV14&gt;998,MAX(CQ$4:CQ$23),RANK(CV14,CV$4:CV$23,1)))</f>
        <v/>
      </c>
    </row>
    <row r="15" spans="1:101">
      <c r="A15" s="124"/>
      <c r="B15" s="124"/>
      <c r="C15" t="str">
        <f>Družstva!C15</f>
        <v/>
      </c>
      <c r="D15" s="124"/>
      <c r="E15" t="str">
        <f>Družstva!E15</f>
        <v/>
      </c>
      <c r="F15" s="124"/>
      <c r="G15">
        <f>Družstva!G15</f>
        <v>0</v>
      </c>
      <c r="H15" s="124"/>
      <c r="I15" s="124"/>
      <c r="J15" s="124"/>
      <c r="N15" s="124"/>
      <c r="O15" s="124"/>
      <c r="P15" t="str">
        <f>'stovky družstva'!C15:C18</f>
        <v>1 pokus</v>
      </c>
      <c r="Q15" t="str">
        <f>'stovky družstva'!D15:D18</f>
        <v/>
      </c>
      <c r="R15" t="str">
        <f>'stovky družstva'!E15:E18</f>
        <v/>
      </c>
      <c r="S15" t="str">
        <f>'stovky družstva'!F15:F18</f>
        <v/>
      </c>
      <c r="T15" t="str">
        <f>'stovky družstva'!G15:G18</f>
        <v/>
      </c>
      <c r="U15" t="str">
        <f>'stovky družstva'!H15:H18</f>
        <v/>
      </c>
      <c r="V15" t="str">
        <f>'stovky družstva'!I15:I18</f>
        <v/>
      </c>
      <c r="W15" t="str">
        <f>'stovky družstva'!J15:J18</f>
        <v/>
      </c>
      <c r="X15">
        <f t="shared" ref="X15" si="65">IF(SUM(Q15:Q16)=0,999,MIN(Q15:Q16))</f>
        <v>999</v>
      </c>
      <c r="Y15">
        <f t="shared" ref="Y15" si="66">IF(SUM(R15:R16)=0,999,MIN(R15:R16))</f>
        <v>999</v>
      </c>
      <c r="Z15">
        <f t="shared" ref="Z15" si="67">IF(SUM(S15:S16)=0,999,MIN(S15:S16))</f>
        <v>999</v>
      </c>
      <c r="AA15">
        <f t="shared" ref="AA15" si="68">IF(SUM(T15:T16)=0,999,MIN(T15:T16))</f>
        <v>999</v>
      </c>
      <c r="AB15">
        <f t="shared" ref="AB15" si="69">IF(SUM(U15:U16)=0,999,MIN(U15:U16))</f>
        <v>999</v>
      </c>
      <c r="AC15">
        <f>IF(SUM(V15:V16)=0,999,MIN(V15:V16))</f>
        <v>999</v>
      </c>
      <c r="AD15">
        <f>IF(SUM(W15:W16)=0,999,MIN(W15:W16))</f>
        <v>999</v>
      </c>
      <c r="AE15" s="124"/>
      <c r="AF15" s="124"/>
      <c r="AJ15" s="124"/>
      <c r="AK15" s="124"/>
      <c r="AL15" s="124"/>
      <c r="BA15" s="124">
        <v>6</v>
      </c>
      <c r="BB15" s="124">
        <f>'stovky startovka'!A14</f>
        <v>0</v>
      </c>
      <c r="BC15" s="124" t="str">
        <f>'stovky startovka'!B14</f>
        <v>Karolína Gelnarová</v>
      </c>
      <c r="BD15" s="124" t="str">
        <f>'stovky startovka'!C14</f>
        <v>Tísek</v>
      </c>
      <c r="BE15">
        <f>IF('stovky startovka'!H14="","",'stovky startovka'!H14)</f>
        <v>22.57</v>
      </c>
      <c r="BG15" s="124"/>
      <c r="BH15" s="124"/>
      <c r="BI15" s="124"/>
      <c r="BJ15" s="124"/>
      <c r="BK15" t="str">
        <f>jednotlivci!D15</f>
        <v/>
      </c>
      <c r="BL15" s="124"/>
      <c r="BM15" s="124"/>
      <c r="BQ15" s="124"/>
      <c r="BR15" s="124"/>
      <c r="BS15" s="124"/>
      <c r="BT15" s="124"/>
      <c r="BU15" t="str">
        <f>jednotlivci!N15</f>
        <v/>
      </c>
      <c r="BV15" s="124"/>
      <c r="BW15" s="124"/>
      <c r="CA15" s="124" t="str">
        <f>'Běh s PHP startovky'!A14</f>
        <v/>
      </c>
      <c r="CB15" s="124">
        <f>'Běh s PHP startovky'!B14</f>
        <v>0</v>
      </c>
      <c r="CC15" s="124" t="str">
        <f>'Běh s PHP startovky'!C14</f>
        <v/>
      </c>
      <c r="CD15">
        <f>'Běh s PHP startovky'!D14</f>
        <v>1</v>
      </c>
      <c r="CE15" t="str">
        <f>'Běh s PHP startovky'!H14</f>
        <v/>
      </c>
      <c r="CG15" s="124"/>
      <c r="CH15" s="124"/>
      <c r="CI15" s="124"/>
      <c r="CJ15" s="124"/>
      <c r="CK15" t="str">
        <f>jednotlivci!F15</f>
        <v/>
      </c>
      <c r="CL15" s="124"/>
      <c r="CM15" s="124"/>
      <c r="CQ15" s="124"/>
      <c r="CR15" s="124"/>
      <c r="CS15" s="124"/>
      <c r="CT15" s="124"/>
      <c r="CU15" t="str">
        <f>jednotlivci!P15</f>
        <v/>
      </c>
      <c r="CV15" s="124"/>
      <c r="CW15" s="124"/>
    </row>
    <row r="16" spans="1:101">
      <c r="A16" s="124" t="str">
        <f>Družstva!A16</f>
        <v/>
      </c>
      <c r="B16" s="124">
        <f>Družstva!B16</f>
        <v>0</v>
      </c>
      <c r="C16" t="str">
        <f>Družstva!C16</f>
        <v/>
      </c>
      <c r="D16" s="124" t="str">
        <f>Družstva!D16</f>
        <v/>
      </c>
      <c r="E16" t="str">
        <f>Družstva!E16</f>
        <v/>
      </c>
      <c r="F16" s="124" t="str">
        <f>Družstva!F16</f>
        <v/>
      </c>
      <c r="G16" t="str">
        <f>Družstva!G16</f>
        <v/>
      </c>
      <c r="H16" s="124" t="str">
        <f>Družstva!H16</f>
        <v/>
      </c>
      <c r="I16" s="124" t="str">
        <f t="shared" ref="I16" si="70">IF(B16=0,"",D16*1.000001+F16+H16)</f>
        <v/>
      </c>
      <c r="J16" s="124" t="str">
        <f t="shared" ref="J16" si="71">IF(B16=0,"",RANK(I16,I$4:I$23,1))</f>
        <v/>
      </c>
      <c r="N16" s="124"/>
      <c r="O16" s="124"/>
      <c r="P16" t="str">
        <f>'stovky družstva'!C16:C19</f>
        <v>2pokus</v>
      </c>
      <c r="Q16" t="str">
        <f>'stovky družstva'!D16:D19</f>
        <v/>
      </c>
      <c r="R16" t="str">
        <f>'stovky družstva'!E16:E19</f>
        <v/>
      </c>
      <c r="S16" t="str">
        <f>'stovky družstva'!F16:F19</f>
        <v/>
      </c>
      <c r="T16" t="str">
        <f>'stovky družstva'!G16:G19</f>
        <v/>
      </c>
      <c r="U16" t="str">
        <f>'stovky družstva'!H16:H19</f>
        <v/>
      </c>
      <c r="V16" t="str">
        <f>'stovky družstva'!I16:I19</f>
        <v/>
      </c>
      <c r="W16" t="str">
        <f>'stovky družstva'!J16:J19</f>
        <v/>
      </c>
      <c r="X16">
        <f>SMALL($X15:$AD15,X$5)</f>
        <v>999</v>
      </c>
      <c r="Y16">
        <f t="shared" ref="Y16" si="72">SMALL($X15:$AD15,Y$5)</f>
        <v>999</v>
      </c>
      <c r="Z16">
        <f t="shared" ref="Z16" si="73">SMALL($X15:$AD15,Z$5)</f>
        <v>999</v>
      </c>
      <c r="AA16">
        <f t="shared" ref="AA16" si="74">SMALL($X15:$AD15,AA$5)</f>
        <v>999</v>
      </c>
      <c r="AB16">
        <f t="shared" ref="AB16" si="75">SMALL($X15:$AD15,AB$5)</f>
        <v>999</v>
      </c>
      <c r="AE16" s="124"/>
      <c r="AF16" s="124"/>
      <c r="AJ16" s="124" t="str">
        <f>jednotlivci!A16</f>
        <v/>
      </c>
      <c r="AK16" s="124">
        <f>jednotlivci!B16</f>
        <v>0</v>
      </c>
      <c r="AL16" s="124">
        <f>jednotlivci!C16</f>
        <v>0</v>
      </c>
      <c r="BA16" s="124"/>
      <c r="BB16" s="124"/>
      <c r="BC16" s="124"/>
      <c r="BD16" s="124"/>
      <c r="BE16">
        <f>IF('stovky startovka'!H15="","",'stovky startovka'!H15)</f>
        <v>22.16</v>
      </c>
      <c r="BG16" s="124" t="str">
        <f>IF(BI16="","",MAX(BG$4:BG14)+1)</f>
        <v/>
      </c>
      <c r="BH16" s="124" t="str">
        <f>IF(jednotlivci!A16="","",jednotlivci!A16)</f>
        <v/>
      </c>
      <c r="BI16" s="124" t="str">
        <f>IF(jednotlivci!B16="","",jednotlivci!B16)</f>
        <v/>
      </c>
      <c r="BJ16" s="124" t="str">
        <f>IF(jednotlivci!C16="","",jednotlivci!C16)</f>
        <v/>
      </c>
      <c r="BK16" t="str">
        <f>jednotlivci!D16</f>
        <v/>
      </c>
      <c r="BL16" s="124" t="str">
        <f t="shared" ref="BL16" si="76">IF(BI16="","",MIN(BK16:BK17)+MAX(BK16:BK17)/1000000000)</f>
        <v/>
      </c>
      <c r="BM16" s="124" t="str">
        <f t="shared" ref="BM16" si="77">IF(BI16="","",IF(BL16&gt;998,MAX(BG$4:BG$23),RANK(BL16,BL$4:BL$23,1)))</f>
        <v/>
      </c>
      <c r="BQ16" s="124" t="str">
        <f>IF(BS16="","",MAX(BQ$4:BQ14)+1)</f>
        <v/>
      </c>
      <c r="BR16" s="124" t="str">
        <f>IF(jednotlivci!K16="","",jednotlivci!K16)</f>
        <v/>
      </c>
      <c r="BS16" s="124" t="str">
        <f>IF(jednotlivci!L16="","",jednotlivci!L16)</f>
        <v/>
      </c>
      <c r="BT16" s="124" t="str">
        <f>IF(jednotlivci!M16="","",jednotlivci!M16)</f>
        <v/>
      </c>
      <c r="BU16" t="str">
        <f>jednotlivci!N16</f>
        <v/>
      </c>
      <c r="BV16" s="124" t="str">
        <f t="shared" ref="BV16" si="78">IF(BS16="","",MIN(BU16:BU17)+MAX(BU16:BU17)/1000000000)</f>
        <v/>
      </c>
      <c r="BW16" s="124" t="str">
        <f t="shared" ref="BW16" si="79">IF(BS16="","",IF(BV16&gt;998,MAX(BQ$4:BQ$23),RANK(BV16,BV$4:BV$23,1)))</f>
        <v/>
      </c>
      <c r="CA16" s="124"/>
      <c r="CB16" s="124"/>
      <c r="CC16" s="124"/>
      <c r="CD16">
        <f>'Běh s PHP startovky'!D15</f>
        <v>2</v>
      </c>
      <c r="CE16" t="str">
        <f>'Běh s PHP startovky'!H15</f>
        <v/>
      </c>
      <c r="CG16" s="124" t="str">
        <f>IF(CI16="","",MAX(CG$4:CG14)+1)</f>
        <v/>
      </c>
      <c r="CH16" s="124" t="str">
        <f>IF(jednotlivci!A16="","",jednotlivci!A16)</f>
        <v/>
      </c>
      <c r="CI16" s="124" t="str">
        <f>IF(jednotlivci!B16="","",jednotlivci!B16)</f>
        <v/>
      </c>
      <c r="CJ16" s="124" t="str">
        <f>IF(jednotlivci!C16="","",jednotlivci!C16)</f>
        <v/>
      </c>
      <c r="CK16" t="str">
        <f>jednotlivci!F16</f>
        <v/>
      </c>
      <c r="CL16" s="124" t="str">
        <f t="shared" ref="CL16" si="80">IF(CI16="","",MIN(CK16:CK17)+MAX(CK16:CK17)/1000000000)</f>
        <v/>
      </c>
      <c r="CM16" s="124" t="str">
        <f t="shared" ref="CM16" si="81">IF(CI16="","",IF(CL16&gt;998,MAX(CG$4:CG$23),RANK(CL16,CL$4:CL$23,1)))</f>
        <v/>
      </c>
      <c r="CQ16" s="124" t="str">
        <f>IF(CS16="","",MAX(CQ$4:CQ14)+1)</f>
        <v/>
      </c>
      <c r="CR16" s="124" t="str">
        <f>IF(jednotlivci!K16="","",jednotlivci!K16)</f>
        <v/>
      </c>
      <c r="CS16" s="124" t="str">
        <f>IF(jednotlivci!L16="","",jednotlivci!L16)</f>
        <v/>
      </c>
      <c r="CT16" s="124" t="str">
        <f>IF(jednotlivci!M16="","",jednotlivci!M16)</f>
        <v/>
      </c>
      <c r="CU16" t="str">
        <f>jednotlivci!P16</f>
        <v/>
      </c>
      <c r="CV16" s="124" t="str">
        <f t="shared" ref="CV16" si="82">IF(CS16="","",MIN(CU16:CU17)+MAX(CU16:CU17)/1000000000)</f>
        <v/>
      </c>
      <c r="CW16" s="124" t="str">
        <f t="shared" ref="CW16" si="83">IF(CS16="","",IF(CV16&gt;998,MAX(CQ$4:CQ$23),RANK(CV16,CV$4:CV$23,1)))</f>
        <v/>
      </c>
    </row>
    <row r="17" spans="1:101">
      <c r="A17" s="124"/>
      <c r="B17" s="124"/>
      <c r="C17" t="str">
        <f>Družstva!C17</f>
        <v/>
      </c>
      <c r="D17" s="124"/>
      <c r="E17" t="str">
        <f>Družstva!E17</f>
        <v/>
      </c>
      <c r="F17" s="124"/>
      <c r="G17">
        <f>Družstva!G17</f>
        <v>0</v>
      </c>
      <c r="H17" s="124"/>
      <c r="I17" s="124"/>
      <c r="J17" s="124"/>
      <c r="N17" s="124" t="str">
        <f>'stovky družstva'!A17:A20</f>
        <v/>
      </c>
      <c r="O17" s="124" t="str">
        <f>IF('stovky družstva'!B17:B20="","",'stovky družstva'!B17:B20)</f>
        <v/>
      </c>
      <c r="P17" t="str">
        <f>'stovky družstva'!C17:C20</f>
        <v>st. čis.</v>
      </c>
      <c r="Q17" t="str">
        <f>'stovky družstva'!D17:D20</f>
        <v/>
      </c>
      <c r="R17" t="str">
        <f>'stovky družstva'!E17:E20</f>
        <v/>
      </c>
      <c r="S17" t="str">
        <f>'stovky družstva'!F17:F20</f>
        <v/>
      </c>
      <c r="T17" t="str">
        <f>'stovky družstva'!G17:G20</f>
        <v/>
      </c>
      <c r="U17" t="str">
        <f>'stovky družstva'!H17:H20</f>
        <v/>
      </c>
      <c r="V17" t="str">
        <f>'stovky družstva'!I17:I20</f>
        <v/>
      </c>
      <c r="W17" t="str">
        <f>'stovky družstva'!J17:J20</f>
        <v/>
      </c>
      <c r="AE17" s="124" t="str">
        <f>IF(O17="","",IF(SMALL(X19:AD19,5)=999,999,IF(SMALL(X19:AD19,5)=998,998,SUM(X20:AD20))))</f>
        <v/>
      </c>
      <c r="AF17" s="124" t="str">
        <f t="shared" ref="AF17" si="84">IF(O17="","",IF(AE17=998, MAX(N$5:N$44),IF(AE17=999,MAX(N$5:N$44),RANK(AE17,AE$5:AE$44,1))))</f>
        <v/>
      </c>
      <c r="AJ17" s="124"/>
      <c r="AK17" s="124"/>
      <c r="AL17" s="124"/>
      <c r="BA17" s="124">
        <v>7</v>
      </c>
      <c r="BB17" s="124">
        <f>'stovky startovka'!A16</f>
        <v>0</v>
      </c>
      <c r="BC17" s="124" t="str">
        <f>'stovky startovka'!B16</f>
        <v>Anna Kabátová</v>
      </c>
      <c r="BD17" s="124" t="str">
        <f>'stovky startovka'!C16</f>
        <v>Hájov</v>
      </c>
      <c r="BE17">
        <f>IF('stovky startovka'!H16="","",'stovky startovka'!H16)</f>
        <v>21.14</v>
      </c>
      <c r="BG17" s="124"/>
      <c r="BH17" s="124"/>
      <c r="BI17" s="124"/>
      <c r="BJ17" s="124"/>
      <c r="BK17" t="str">
        <f>jednotlivci!D17</f>
        <v/>
      </c>
      <c r="BL17" s="124"/>
      <c r="BM17" s="124"/>
      <c r="BQ17" s="124"/>
      <c r="BR17" s="124"/>
      <c r="BS17" s="124"/>
      <c r="BT17" s="124"/>
      <c r="BU17" t="str">
        <f>jednotlivci!N17</f>
        <v/>
      </c>
      <c r="BV17" s="124"/>
      <c r="BW17" s="124"/>
      <c r="CA17" s="124" t="str">
        <f>'Běh s PHP startovky'!A16</f>
        <v/>
      </c>
      <c r="CB17" s="124">
        <f>'Běh s PHP startovky'!B16</f>
        <v>0</v>
      </c>
      <c r="CC17" s="124" t="str">
        <f>'Běh s PHP startovky'!C16</f>
        <v/>
      </c>
      <c r="CD17">
        <f>'Běh s PHP startovky'!D16</f>
        <v>1</v>
      </c>
      <c r="CE17" t="str">
        <f>'Běh s PHP startovky'!H16</f>
        <v/>
      </c>
      <c r="CG17" s="124"/>
      <c r="CH17" s="124"/>
      <c r="CI17" s="124"/>
      <c r="CJ17" s="124"/>
      <c r="CK17" t="str">
        <f>jednotlivci!F17</f>
        <v/>
      </c>
      <c r="CL17" s="124"/>
      <c r="CM17" s="124"/>
      <c r="CQ17" s="124"/>
      <c r="CR17" s="124"/>
      <c r="CS17" s="124"/>
      <c r="CT17" s="124"/>
      <c r="CU17" t="str">
        <f>jednotlivci!P17</f>
        <v/>
      </c>
      <c r="CV17" s="124"/>
      <c r="CW17" s="124"/>
    </row>
    <row r="18" spans="1:101">
      <c r="A18" s="124" t="str">
        <f>Družstva!A18</f>
        <v/>
      </c>
      <c r="B18" s="124">
        <f>Družstva!B18</f>
        <v>0</v>
      </c>
      <c r="C18" t="str">
        <f>Družstva!C18</f>
        <v/>
      </c>
      <c r="D18" s="124" t="str">
        <f>Družstva!D18</f>
        <v/>
      </c>
      <c r="E18" t="str">
        <f>Družstva!E18</f>
        <v/>
      </c>
      <c r="F18" s="124" t="str">
        <f>Družstva!F18</f>
        <v/>
      </c>
      <c r="G18" t="str">
        <f>Družstva!G18</f>
        <v/>
      </c>
      <c r="H18" s="124" t="str">
        <f>Družstva!H18</f>
        <v/>
      </c>
      <c r="I18" s="124" t="str">
        <f t="shared" ref="I18" si="85">IF(B18=0,"",D18*1.000001+F18+H18)</f>
        <v/>
      </c>
      <c r="J18" s="124" t="str">
        <f t="shared" ref="J18" si="86">IF(B18=0,"",RANK(I18,I$4:I$23,1))</f>
        <v/>
      </c>
      <c r="N18" s="124"/>
      <c r="O18" s="124"/>
      <c r="P18" t="str">
        <f>'stovky družstva'!C18:C21</f>
        <v>jméno</v>
      </c>
      <c r="Q18">
        <f>'stovky družstva'!D18:D21</f>
        <v>0</v>
      </c>
      <c r="R18">
        <f>'stovky družstva'!E18:E21</f>
        <v>0</v>
      </c>
      <c r="S18">
        <f>'stovky družstva'!F18:F21</f>
        <v>0</v>
      </c>
      <c r="T18">
        <f>'stovky družstva'!G18:G21</f>
        <v>0</v>
      </c>
      <c r="U18">
        <f>'stovky družstva'!H18:H21</f>
        <v>0</v>
      </c>
      <c r="V18">
        <f>'stovky družstva'!I18:I21</f>
        <v>0</v>
      </c>
      <c r="W18">
        <f>'stovky družstva'!J18:J21</f>
        <v>0</v>
      </c>
      <c r="AE18" s="124"/>
      <c r="AF18" s="124"/>
      <c r="AJ18" s="124" t="str">
        <f>jednotlivci!A18</f>
        <v/>
      </c>
      <c r="AK18" s="124">
        <f>jednotlivci!B18</f>
        <v>0</v>
      </c>
      <c r="AL18" s="124">
        <f>jednotlivci!C18</f>
        <v>0</v>
      </c>
      <c r="BA18" s="124"/>
      <c r="BB18" s="124"/>
      <c r="BC18" s="124"/>
      <c r="BD18" s="124"/>
      <c r="BE18" t="str">
        <f>IF('stovky startovka'!H17="","",'stovky startovka'!H17)</f>
        <v>N</v>
      </c>
      <c r="BG18" s="124" t="str">
        <f>IF(BI18="","",MAX(BG$4:BG16)+1)</f>
        <v/>
      </c>
      <c r="BH18" s="124" t="str">
        <f>IF(jednotlivci!A18="","",jednotlivci!A18)</f>
        <v/>
      </c>
      <c r="BI18" s="124" t="str">
        <f>IF(jednotlivci!B18="","",jednotlivci!B18)</f>
        <v/>
      </c>
      <c r="BJ18" s="124" t="str">
        <f>IF(jednotlivci!C18="","",jednotlivci!C18)</f>
        <v/>
      </c>
      <c r="BK18" t="str">
        <f>jednotlivci!D18</f>
        <v/>
      </c>
      <c r="BL18" s="124" t="str">
        <f t="shared" ref="BL18" si="87">IF(BI18="","",MIN(BK18:BK19)+MAX(BK18:BK19)/1000000000)</f>
        <v/>
      </c>
      <c r="BM18" s="124" t="str">
        <f t="shared" ref="BM18" si="88">IF(BI18="","",IF(BL18&gt;998,MAX(BG$4:BG$23),RANK(BL18,BL$4:BL$23,1)))</f>
        <v/>
      </c>
      <c r="BQ18" s="124" t="str">
        <f>IF(BS18="","",MAX(BQ$4:BQ16)+1)</f>
        <v/>
      </c>
      <c r="BR18" s="124" t="str">
        <f>IF(jednotlivci!K18="","",jednotlivci!K18)</f>
        <v/>
      </c>
      <c r="BS18" s="124" t="str">
        <f>IF(jednotlivci!L18="","",jednotlivci!L18)</f>
        <v/>
      </c>
      <c r="BT18" s="124" t="str">
        <f>IF(jednotlivci!M18="","",jednotlivci!M18)</f>
        <v/>
      </c>
      <c r="BU18" t="str">
        <f>jednotlivci!N18</f>
        <v/>
      </c>
      <c r="BV18" s="124" t="str">
        <f t="shared" ref="BV18" si="89">IF(BS18="","",MIN(BU18:BU19)+MAX(BU18:BU19)/1000000000)</f>
        <v/>
      </c>
      <c r="BW18" s="124" t="str">
        <f t="shared" ref="BW18" si="90">IF(BS18="","",IF(BV18&gt;998,MAX(BQ$4:BQ$23),RANK(BV18,BV$4:BV$23,1)))</f>
        <v/>
      </c>
      <c r="CA18" s="124"/>
      <c r="CB18" s="124"/>
      <c r="CC18" s="124"/>
      <c r="CD18">
        <f>'Běh s PHP startovky'!D17</f>
        <v>2</v>
      </c>
      <c r="CE18" t="str">
        <f>'Běh s PHP startovky'!H17</f>
        <v/>
      </c>
      <c r="CG18" s="124" t="str">
        <f>IF(CI18="","",MAX(CG$4:CG16)+1)</f>
        <v/>
      </c>
      <c r="CH18" s="124" t="str">
        <f>IF(jednotlivci!A18="","",jednotlivci!A18)</f>
        <v/>
      </c>
      <c r="CI18" s="124" t="str">
        <f>IF(jednotlivci!B18="","",jednotlivci!B18)</f>
        <v/>
      </c>
      <c r="CJ18" s="124" t="str">
        <f>IF(jednotlivci!C18="","",jednotlivci!C18)</f>
        <v/>
      </c>
      <c r="CK18" t="str">
        <f>jednotlivci!F18</f>
        <v/>
      </c>
      <c r="CL18" s="124" t="str">
        <f t="shared" ref="CL18" si="91">IF(CI18="","",MIN(CK18:CK19)+MAX(CK18:CK19)/1000000000)</f>
        <v/>
      </c>
      <c r="CM18" s="124" t="str">
        <f t="shared" ref="CM18" si="92">IF(CI18="","",IF(CL18&gt;998,MAX(CG$4:CG$23),RANK(CL18,CL$4:CL$23,1)))</f>
        <v/>
      </c>
      <c r="CQ18" s="124" t="str">
        <f>IF(CS18="","",MAX(CQ$4:CQ16)+1)</f>
        <v/>
      </c>
      <c r="CR18" s="124" t="str">
        <f>IF(jednotlivci!K18="","",jednotlivci!K18)</f>
        <v/>
      </c>
      <c r="CS18" s="124" t="str">
        <f>IF(jednotlivci!L18="","",jednotlivci!L18)</f>
        <v/>
      </c>
      <c r="CT18" s="124" t="str">
        <f>IF(jednotlivci!M18="","",jednotlivci!M18)</f>
        <v/>
      </c>
      <c r="CU18" t="str">
        <f>jednotlivci!P18</f>
        <v/>
      </c>
      <c r="CV18" s="124" t="str">
        <f t="shared" ref="CV18" si="93">IF(CS18="","",MIN(CU18:CU19)+MAX(CU18:CU19)/1000000000)</f>
        <v/>
      </c>
      <c r="CW18" s="124" t="str">
        <f t="shared" ref="CW18" si="94">IF(CS18="","",IF(CV18&gt;998,MAX(CQ$4:CQ$23),RANK(CV18,CV$4:CV$23,1)))</f>
        <v/>
      </c>
    </row>
    <row r="19" spans="1:101">
      <c r="A19" s="124"/>
      <c r="B19" s="124"/>
      <c r="C19" t="str">
        <f>Družstva!C19</f>
        <v/>
      </c>
      <c r="D19" s="124"/>
      <c r="E19" t="str">
        <f>Družstva!E19</f>
        <v/>
      </c>
      <c r="F19" s="124"/>
      <c r="G19">
        <f>Družstva!G19</f>
        <v>0</v>
      </c>
      <c r="H19" s="124"/>
      <c r="I19" s="124"/>
      <c r="J19" s="124"/>
      <c r="N19" s="124"/>
      <c r="O19" s="124"/>
      <c r="P19" t="str">
        <f>'stovky družstva'!C19:C22</f>
        <v>1 pokus</v>
      </c>
      <c r="Q19" t="str">
        <f>'stovky družstva'!D19:D22</f>
        <v/>
      </c>
      <c r="R19" t="str">
        <f>'stovky družstva'!E19:E22</f>
        <v/>
      </c>
      <c r="S19" t="str">
        <f>'stovky družstva'!F19:F22</f>
        <v/>
      </c>
      <c r="T19" t="str">
        <f>'stovky družstva'!G19:G22</f>
        <v/>
      </c>
      <c r="U19" t="str">
        <f>'stovky družstva'!H19:H22</f>
        <v/>
      </c>
      <c r="V19" t="str">
        <f>'stovky družstva'!I19:I22</f>
        <v/>
      </c>
      <c r="W19" t="str">
        <f>'stovky družstva'!J19:J22</f>
        <v/>
      </c>
      <c r="X19">
        <f t="shared" ref="X19" si="95">IF(SUM(Q19:Q20)=0,999,MIN(Q19:Q20))</f>
        <v>999</v>
      </c>
      <c r="Y19">
        <f t="shared" ref="Y19" si="96">IF(SUM(R19:R20)=0,999,MIN(R19:R20))</f>
        <v>999</v>
      </c>
      <c r="Z19">
        <f t="shared" ref="Z19" si="97">IF(SUM(S19:S20)=0,999,MIN(S19:S20))</f>
        <v>999</v>
      </c>
      <c r="AA19">
        <f t="shared" ref="AA19" si="98">IF(SUM(T19:T20)=0,999,MIN(T19:T20))</f>
        <v>999</v>
      </c>
      <c r="AB19">
        <f t="shared" ref="AB19" si="99">IF(SUM(U19:U20)=0,999,MIN(U19:U20))</f>
        <v>999</v>
      </c>
      <c r="AC19">
        <f>IF(SUM(V19:V20)=0,999,MIN(V19:V20))</f>
        <v>999</v>
      </c>
      <c r="AD19">
        <f>IF(SUM(W19:W20)=0,999,MIN(W19:W20))</f>
        <v>999</v>
      </c>
      <c r="AE19" s="124"/>
      <c r="AF19" s="124"/>
      <c r="AJ19" s="124"/>
      <c r="AK19" s="124"/>
      <c r="AL19" s="124"/>
      <c r="BA19" s="124">
        <v>8</v>
      </c>
      <c r="BB19" s="124">
        <f>'stovky startovka'!A18</f>
        <v>0</v>
      </c>
      <c r="BC19" s="124" t="str">
        <f>'stovky startovka'!B18</f>
        <v>Natálie Slezáková</v>
      </c>
      <c r="BD19" s="124" t="str">
        <f>'stovky startovka'!C18</f>
        <v>Tísek</v>
      </c>
      <c r="BE19">
        <f>IF('stovky startovka'!H18="","",'stovky startovka'!H18)</f>
        <v>25.08</v>
      </c>
      <c r="BG19" s="124"/>
      <c r="BH19" s="124"/>
      <c r="BI19" s="124"/>
      <c r="BJ19" s="124"/>
      <c r="BK19" t="str">
        <f>jednotlivci!D19</f>
        <v/>
      </c>
      <c r="BL19" s="124"/>
      <c r="BM19" s="124"/>
      <c r="BQ19" s="124"/>
      <c r="BR19" s="124"/>
      <c r="BS19" s="124"/>
      <c r="BT19" s="124"/>
      <c r="BU19" t="str">
        <f>jednotlivci!N19</f>
        <v/>
      </c>
      <c r="BV19" s="124"/>
      <c r="BW19" s="124"/>
      <c r="CA19" s="124" t="str">
        <f>'Běh s PHP startovky'!A18</f>
        <v/>
      </c>
      <c r="CB19" s="124">
        <f>'Běh s PHP startovky'!B18</f>
        <v>0</v>
      </c>
      <c r="CC19" s="124" t="str">
        <f>'Běh s PHP startovky'!C18</f>
        <v/>
      </c>
      <c r="CD19">
        <f>'Běh s PHP startovky'!D18</f>
        <v>1</v>
      </c>
      <c r="CE19" t="str">
        <f>'Běh s PHP startovky'!H18</f>
        <v/>
      </c>
      <c r="CG19" s="124"/>
      <c r="CH19" s="124"/>
      <c r="CI19" s="124"/>
      <c r="CJ19" s="124"/>
      <c r="CK19" t="str">
        <f>jednotlivci!F19</f>
        <v/>
      </c>
      <c r="CL19" s="124"/>
      <c r="CM19" s="124"/>
      <c r="CQ19" s="124"/>
      <c r="CR19" s="124"/>
      <c r="CS19" s="124"/>
      <c r="CT19" s="124"/>
      <c r="CU19" t="str">
        <f>jednotlivci!P19</f>
        <v/>
      </c>
      <c r="CV19" s="124"/>
      <c r="CW19" s="124"/>
    </row>
    <row r="20" spans="1:101">
      <c r="A20" s="124" t="str">
        <f>Družstva!A20</f>
        <v/>
      </c>
      <c r="B20" s="124">
        <f>Družstva!B20</f>
        <v>0</v>
      </c>
      <c r="C20" t="str">
        <f>Družstva!C20</f>
        <v/>
      </c>
      <c r="D20" s="124" t="str">
        <f>Družstva!D20</f>
        <v/>
      </c>
      <c r="E20" t="str">
        <f>Družstva!E20</f>
        <v/>
      </c>
      <c r="F20" s="124" t="str">
        <f>Družstva!F20</f>
        <v/>
      </c>
      <c r="G20" t="str">
        <f>Družstva!G20</f>
        <v/>
      </c>
      <c r="H20" s="124" t="str">
        <f>Družstva!H20</f>
        <v/>
      </c>
      <c r="I20" s="124" t="str">
        <f t="shared" ref="I20" si="100">IF(B20=0,"",D20*1.000001+F20+H20)</f>
        <v/>
      </c>
      <c r="J20" s="124" t="str">
        <f t="shared" ref="J20" si="101">IF(B20=0,"",RANK(I20,I$4:I$23,1))</f>
        <v/>
      </c>
      <c r="N20" s="124"/>
      <c r="O20" s="124"/>
      <c r="P20" t="str">
        <f>'stovky družstva'!C20:C23</f>
        <v>2pokus</v>
      </c>
      <c r="Q20" t="str">
        <f>'stovky družstva'!D20:D23</f>
        <v/>
      </c>
      <c r="R20" t="str">
        <f>'stovky družstva'!E20:E23</f>
        <v/>
      </c>
      <c r="S20" t="str">
        <f>'stovky družstva'!F20:F23</f>
        <v/>
      </c>
      <c r="T20" t="str">
        <f>'stovky družstva'!G20:G23</f>
        <v/>
      </c>
      <c r="U20" t="str">
        <f>'stovky družstva'!H20:H23</f>
        <v/>
      </c>
      <c r="V20" t="str">
        <f>'stovky družstva'!I20:I23</f>
        <v/>
      </c>
      <c r="W20" t="str">
        <f>'stovky družstva'!J20:J23</f>
        <v/>
      </c>
      <c r="X20">
        <f>SMALL($X19:$AD19,X$5)</f>
        <v>999</v>
      </c>
      <c r="Y20">
        <f t="shared" ref="Y20" si="102">SMALL($X19:$AD19,Y$5)</f>
        <v>999</v>
      </c>
      <c r="Z20">
        <f t="shared" ref="Z20" si="103">SMALL($X19:$AD19,Z$5)</f>
        <v>999</v>
      </c>
      <c r="AA20">
        <f t="shared" ref="AA20" si="104">SMALL($X19:$AD19,AA$5)</f>
        <v>999</v>
      </c>
      <c r="AB20">
        <f t="shared" ref="AB20" si="105">SMALL($X19:$AD19,AB$5)</f>
        <v>999</v>
      </c>
      <c r="AE20" s="124"/>
      <c r="AF20" s="124"/>
      <c r="AJ20" s="124" t="str">
        <f>jednotlivci!A20</f>
        <v/>
      </c>
      <c r="AK20" s="124">
        <f>jednotlivci!B20</f>
        <v>0</v>
      </c>
      <c r="AL20" s="124">
        <f>jednotlivci!C20</f>
        <v>0</v>
      </c>
      <c r="BA20" s="124"/>
      <c r="BB20" s="124"/>
      <c r="BC20" s="124"/>
      <c r="BD20" s="124"/>
      <c r="BE20">
        <f>IF('stovky startovka'!H19="","",'stovky startovka'!H19)</f>
        <v>25.17</v>
      </c>
      <c r="BG20" s="124" t="str">
        <f>IF(BI20="","",MAX(BG$4:BG18)+1)</f>
        <v/>
      </c>
      <c r="BH20" s="124" t="str">
        <f>IF(jednotlivci!A20="","",jednotlivci!A20)</f>
        <v/>
      </c>
      <c r="BI20" s="124" t="str">
        <f>IF(jednotlivci!B20="","",jednotlivci!B20)</f>
        <v/>
      </c>
      <c r="BJ20" s="124" t="str">
        <f>IF(jednotlivci!C20="","",jednotlivci!C20)</f>
        <v/>
      </c>
      <c r="BK20" t="str">
        <f>jednotlivci!D20</f>
        <v/>
      </c>
      <c r="BL20" s="124" t="str">
        <f t="shared" ref="BL20" si="106">IF(BI20="","",MIN(BK20:BK21)+MAX(BK20:BK21)/1000000000)</f>
        <v/>
      </c>
      <c r="BM20" s="124" t="str">
        <f t="shared" ref="BM20" si="107">IF(BI20="","",IF(BL20&gt;998,MAX(BG$4:BG$23),RANK(BL20,BL$4:BL$23,1)))</f>
        <v/>
      </c>
      <c r="BQ20" s="124" t="str">
        <f>IF(BS20="","",MAX(BQ$4:BQ18)+1)</f>
        <v/>
      </c>
      <c r="BR20" s="124" t="str">
        <f>IF(jednotlivci!K20="","",jednotlivci!K20)</f>
        <v/>
      </c>
      <c r="BS20" s="124" t="str">
        <f>IF(jednotlivci!L20="","",jednotlivci!L20)</f>
        <v/>
      </c>
      <c r="BT20" s="124" t="str">
        <f>IF(jednotlivci!M20="","",jednotlivci!M20)</f>
        <v/>
      </c>
      <c r="BU20" t="str">
        <f>jednotlivci!N20</f>
        <v/>
      </c>
      <c r="BV20" s="124" t="str">
        <f t="shared" ref="BV20" si="108">IF(BS20="","",MIN(BU20:BU21)+MAX(BU20:BU21)/1000000000)</f>
        <v/>
      </c>
      <c r="BW20" s="124" t="str">
        <f t="shared" ref="BW20" si="109">IF(BS20="","",IF(BV20&gt;998,MAX(BQ$4:BQ$23),RANK(BV20,BV$4:BV$23,1)))</f>
        <v/>
      </c>
      <c r="CA20" s="124"/>
      <c r="CB20" s="124"/>
      <c r="CC20" s="124"/>
      <c r="CD20">
        <f>'Běh s PHP startovky'!D19</f>
        <v>2</v>
      </c>
      <c r="CE20" t="str">
        <f>'Běh s PHP startovky'!H19</f>
        <v/>
      </c>
      <c r="CG20" s="124" t="str">
        <f>IF(CI20="","",MAX(CG$4:CG18)+1)</f>
        <v/>
      </c>
      <c r="CH20" s="124" t="str">
        <f>IF(jednotlivci!A20="","",jednotlivci!A20)</f>
        <v/>
      </c>
      <c r="CI20" s="124" t="str">
        <f>IF(jednotlivci!B20="","",jednotlivci!B20)</f>
        <v/>
      </c>
      <c r="CJ20" s="124" t="str">
        <f>IF(jednotlivci!C20="","",jednotlivci!C20)</f>
        <v/>
      </c>
      <c r="CK20" t="str">
        <f>jednotlivci!F20</f>
        <v/>
      </c>
      <c r="CL20" s="124" t="str">
        <f t="shared" ref="CL20" si="110">IF(CI20="","",MIN(CK20:CK21)+MAX(CK20:CK21)/1000000000)</f>
        <v/>
      </c>
      <c r="CM20" s="124" t="str">
        <f t="shared" ref="CM20" si="111">IF(CI20="","",IF(CL20&gt;998,MAX(CG$4:CG$23),RANK(CL20,CL$4:CL$23,1)))</f>
        <v/>
      </c>
      <c r="CQ20" s="124" t="str">
        <f>IF(CS20="","",MAX(CQ$4:CQ18)+1)</f>
        <v/>
      </c>
      <c r="CR20" s="124" t="str">
        <f>IF(jednotlivci!K20="","",jednotlivci!K20)</f>
        <v/>
      </c>
      <c r="CS20" s="124" t="str">
        <f>IF(jednotlivci!L20="","",jednotlivci!L20)</f>
        <v/>
      </c>
      <c r="CT20" s="124" t="str">
        <f>IF(jednotlivci!M20="","",jednotlivci!M20)</f>
        <v/>
      </c>
      <c r="CU20" t="str">
        <f>jednotlivci!P20</f>
        <v/>
      </c>
      <c r="CV20" s="124" t="str">
        <f t="shared" ref="CV20" si="112">IF(CS20="","",MIN(CU20:CU21)+MAX(CU20:CU21)/1000000000)</f>
        <v/>
      </c>
      <c r="CW20" s="124" t="str">
        <f t="shared" ref="CW20" si="113">IF(CS20="","",IF(CV20&gt;998,MAX(CQ$4:CQ$23),RANK(CV20,CV$4:CV$23,1)))</f>
        <v/>
      </c>
    </row>
    <row r="21" spans="1:101">
      <c r="A21" s="124"/>
      <c r="B21" s="124"/>
      <c r="C21" t="str">
        <f>Družstva!C21</f>
        <v/>
      </c>
      <c r="D21" s="124"/>
      <c r="E21" t="str">
        <f>Družstva!E21</f>
        <v/>
      </c>
      <c r="F21" s="124"/>
      <c r="G21">
        <f>Družstva!G21</f>
        <v>0</v>
      </c>
      <c r="H21" s="124"/>
      <c r="I21" s="124"/>
      <c r="J21" s="124"/>
      <c r="N21" s="124" t="str">
        <f>'stovky družstva'!A21:A24</f>
        <v/>
      </c>
      <c r="O21" s="124" t="str">
        <f>IF('stovky družstva'!B21:B24="","",'stovky družstva'!B21:B24)</f>
        <v/>
      </c>
      <c r="P21" t="str">
        <f>'stovky družstva'!C21:C24</f>
        <v>st. čis.</v>
      </c>
      <c r="Q21" t="str">
        <f>'stovky družstva'!D21:D24</f>
        <v/>
      </c>
      <c r="R21" t="str">
        <f>'stovky družstva'!E21:E24</f>
        <v/>
      </c>
      <c r="S21" t="str">
        <f>'stovky družstva'!F21:F24</f>
        <v/>
      </c>
      <c r="T21" t="str">
        <f>'stovky družstva'!G21:G24</f>
        <v/>
      </c>
      <c r="U21" t="str">
        <f>'stovky družstva'!H21:H24</f>
        <v/>
      </c>
      <c r="V21" t="str">
        <f>'stovky družstva'!I21:I24</f>
        <v/>
      </c>
      <c r="W21" t="str">
        <f>'stovky družstva'!J21:J24</f>
        <v/>
      </c>
      <c r="AE21" s="124" t="str">
        <f t="shared" ref="AE21" si="114">IF(O21="","",IF(SMALL(X23:AD23,5)=999,999,IF(SMALL(X23:AD23,5)=998,998,SUM(X24:AD24))))</f>
        <v/>
      </c>
      <c r="AF21" s="124" t="str">
        <f t="shared" ref="AF21" si="115">IF(O21="","",IF(AE21=998, MAX(N$5:N$44),IF(AE21=999,MAX(N$5:N$44),RANK(AE21,AE$5:AE$44,1))))</f>
        <v/>
      </c>
      <c r="AJ21" s="124"/>
      <c r="AK21" s="124"/>
      <c r="AL21" s="124"/>
      <c r="BA21" s="124">
        <v>9</v>
      </c>
      <c r="BB21" s="124">
        <f>'stovky startovka'!A20</f>
        <v>0</v>
      </c>
      <c r="BC21" s="124" t="str">
        <f>'stovky startovka'!B20</f>
        <v>Tereza Jiříková</v>
      </c>
      <c r="BD21" s="124" t="str">
        <f>'stovky startovka'!C20</f>
        <v>Hájov</v>
      </c>
      <c r="BE21">
        <f>IF('stovky startovka'!H20="","",'stovky startovka'!H20)</f>
        <v>20.41</v>
      </c>
      <c r="BG21" s="124"/>
      <c r="BH21" s="124"/>
      <c r="BI21" s="124"/>
      <c r="BJ21" s="124"/>
      <c r="BK21" t="str">
        <f>jednotlivci!D21</f>
        <v/>
      </c>
      <c r="BL21" s="124"/>
      <c r="BM21" s="124"/>
      <c r="BQ21" s="124"/>
      <c r="BR21" s="124"/>
      <c r="BS21" s="124"/>
      <c r="BT21" s="124"/>
      <c r="BU21" t="str">
        <f>jednotlivci!N21</f>
        <v/>
      </c>
      <c r="BV21" s="124"/>
      <c r="BW21" s="124"/>
      <c r="CA21" s="124" t="str">
        <f>'Běh s PHP startovky'!A20</f>
        <v/>
      </c>
      <c r="CB21" s="124">
        <f>'Běh s PHP startovky'!B20</f>
        <v>0</v>
      </c>
      <c r="CC21" s="124" t="str">
        <f>'Běh s PHP startovky'!C20</f>
        <v/>
      </c>
      <c r="CD21">
        <f>'Běh s PHP startovky'!D20</f>
        <v>1</v>
      </c>
      <c r="CE21" t="str">
        <f>'Běh s PHP startovky'!H20</f>
        <v/>
      </c>
      <c r="CG21" s="124"/>
      <c r="CH21" s="124"/>
      <c r="CI21" s="124"/>
      <c r="CJ21" s="124"/>
      <c r="CK21" t="str">
        <f>jednotlivci!F21</f>
        <v/>
      </c>
      <c r="CL21" s="124"/>
      <c r="CM21" s="124"/>
      <c r="CQ21" s="124"/>
      <c r="CR21" s="124"/>
      <c r="CS21" s="124"/>
      <c r="CT21" s="124"/>
      <c r="CU21" t="str">
        <f>jednotlivci!P21</f>
        <v/>
      </c>
      <c r="CV21" s="124"/>
      <c r="CW21" s="124"/>
    </row>
    <row r="22" spans="1:101">
      <c r="A22" s="124" t="str">
        <f>Družstva!A22</f>
        <v/>
      </c>
      <c r="B22" s="124">
        <f>Družstva!B22</f>
        <v>0</v>
      </c>
      <c r="C22" t="str">
        <f>Družstva!C22</f>
        <v/>
      </c>
      <c r="D22" s="124" t="str">
        <f>Družstva!D22</f>
        <v/>
      </c>
      <c r="E22" t="str">
        <f>Družstva!E22</f>
        <v/>
      </c>
      <c r="F22" s="124" t="str">
        <f>Družstva!F22</f>
        <v/>
      </c>
      <c r="G22" t="str">
        <f>Družstva!G22</f>
        <v/>
      </c>
      <c r="H22" s="124" t="str">
        <f>Družstva!H22</f>
        <v/>
      </c>
      <c r="I22" s="124" t="str">
        <f t="shared" ref="I22" si="116">IF(B22=0,"",D22*1.000001+F22+H22)</f>
        <v/>
      </c>
      <c r="J22" s="124" t="str">
        <f t="shared" ref="J22" si="117">IF(B22=0,"",RANK(I22,I$4:I$23,1))</f>
        <v/>
      </c>
      <c r="N22" s="124"/>
      <c r="O22" s="124"/>
      <c r="P22" t="str">
        <f>'stovky družstva'!C22:C25</f>
        <v>jméno</v>
      </c>
      <c r="Q22">
        <f>'stovky družstva'!D22:D25</f>
        <v>0</v>
      </c>
      <c r="R22">
        <f>'stovky družstva'!E22:E25</f>
        <v>0</v>
      </c>
      <c r="S22">
        <f>'stovky družstva'!F22:F25</f>
        <v>0</v>
      </c>
      <c r="T22">
        <f>'stovky družstva'!G22:G25</f>
        <v>0</v>
      </c>
      <c r="U22">
        <f>'stovky družstva'!H22:H25</f>
        <v>0</v>
      </c>
      <c r="V22">
        <f>'stovky družstva'!I22:I25</f>
        <v>0</v>
      </c>
      <c r="W22">
        <f>'stovky družstva'!J22:J25</f>
        <v>0</v>
      </c>
      <c r="AE22" s="124"/>
      <c r="AF22" s="124"/>
      <c r="AJ22" s="124" t="str">
        <f>jednotlivci!A22</f>
        <v/>
      </c>
      <c r="AK22" s="124">
        <f>jednotlivci!B22</f>
        <v>0</v>
      </c>
      <c r="AL22" s="124">
        <f>jednotlivci!C22</f>
        <v>0</v>
      </c>
      <c r="BA22" s="124"/>
      <c r="BB22" s="124"/>
      <c r="BC22" s="124"/>
      <c r="BD22" s="124"/>
      <c r="BE22">
        <f>IF('stovky startovka'!H21="","",'stovky startovka'!H21)</f>
        <v>22.16</v>
      </c>
      <c r="BG22" s="124" t="str">
        <f>IF(BI22="","",MAX(BG$4:BG20)+1)</f>
        <v/>
      </c>
      <c r="BH22" s="124" t="str">
        <f>IF(jednotlivci!A22="","",jednotlivci!A22)</f>
        <v/>
      </c>
      <c r="BI22" s="124" t="str">
        <f>IF(jednotlivci!B22="","",jednotlivci!B22)</f>
        <v/>
      </c>
      <c r="BJ22" s="124" t="str">
        <f>IF(jednotlivci!C22="","",jednotlivci!C22)</f>
        <v/>
      </c>
      <c r="BK22" t="str">
        <f>jednotlivci!D22</f>
        <v/>
      </c>
      <c r="BL22" s="124" t="str">
        <f t="shared" ref="BL22" si="118">IF(BI22="","",MIN(BK22:BK23)+MAX(BK22:BK23)/1000000000)</f>
        <v/>
      </c>
      <c r="BM22" s="124" t="str">
        <f t="shared" ref="BM22" si="119">IF(BI22="","",IF(BL22&gt;998,MAX(BG$4:BG$23),RANK(BL22,BL$4:BL$23,1)))</f>
        <v/>
      </c>
      <c r="BQ22" s="124" t="str">
        <f>IF(BS22="","",MAX(BQ$4:BQ20)+1)</f>
        <v/>
      </c>
      <c r="BR22" s="124" t="str">
        <f>IF(jednotlivci!K22="","",jednotlivci!K22)</f>
        <v/>
      </c>
      <c r="BS22" s="124" t="str">
        <f>IF(jednotlivci!L22="","",jednotlivci!L22)</f>
        <v/>
      </c>
      <c r="BT22" s="124" t="str">
        <f>IF(jednotlivci!M22="","",jednotlivci!M22)</f>
        <v/>
      </c>
      <c r="BU22" t="str">
        <f>jednotlivci!N22</f>
        <v/>
      </c>
      <c r="BV22" s="124" t="str">
        <f t="shared" ref="BV22" si="120">IF(BS22="","",MIN(BU22:BU23)+MAX(BU22:BU23)/1000000000)</f>
        <v/>
      </c>
      <c r="BW22" s="124" t="str">
        <f t="shared" ref="BW22" si="121">IF(BS22="","",IF(BV22&gt;998,MAX(BQ$4:BQ$23),RANK(BV22,BV$4:BV$23,1)))</f>
        <v/>
      </c>
      <c r="CA22" s="124"/>
      <c r="CB22" s="124"/>
      <c r="CC22" s="124"/>
      <c r="CD22">
        <f>'Běh s PHP startovky'!D21</f>
        <v>2</v>
      </c>
      <c r="CE22" t="str">
        <f>'Běh s PHP startovky'!H21</f>
        <v/>
      </c>
      <c r="CG22" s="124" t="str">
        <f>IF(CI22="","",MAX(CG$4:CG20)+1)</f>
        <v/>
      </c>
      <c r="CH22" s="124" t="str">
        <f>IF(jednotlivci!A22="","",jednotlivci!A22)</f>
        <v/>
      </c>
      <c r="CI22" s="124" t="str">
        <f>IF(jednotlivci!B22="","",jednotlivci!B22)</f>
        <v/>
      </c>
      <c r="CJ22" s="124" t="str">
        <f>IF(jednotlivci!C22="","",jednotlivci!C22)</f>
        <v/>
      </c>
      <c r="CK22" t="str">
        <f>jednotlivci!F22</f>
        <v/>
      </c>
      <c r="CL22" s="124" t="str">
        <f t="shared" ref="CL22" si="122">IF(CI22="","",MIN(CK22:CK23)+MAX(CK22:CK23)/1000000000)</f>
        <v/>
      </c>
      <c r="CM22" s="124" t="str">
        <f t="shared" ref="CM22" si="123">IF(CI22="","",IF(CL22&gt;998,MAX(CG$4:CG$23),RANK(CL22,CL$4:CL$23,1)))</f>
        <v/>
      </c>
      <c r="CQ22" s="124" t="str">
        <f>IF(CS22="","",MAX(CQ$4:CQ20)+1)</f>
        <v/>
      </c>
      <c r="CR22" s="124" t="str">
        <f>IF(jednotlivci!K22="","",jednotlivci!K22)</f>
        <v/>
      </c>
      <c r="CS22" s="124" t="str">
        <f>IF(jednotlivci!L22="","",jednotlivci!L22)</f>
        <v/>
      </c>
      <c r="CT22" s="124" t="str">
        <f>IF(jednotlivci!M22="","",jednotlivci!M22)</f>
        <v/>
      </c>
      <c r="CU22" t="str">
        <f>jednotlivci!P22</f>
        <v/>
      </c>
      <c r="CV22" s="124" t="str">
        <f t="shared" ref="CV22" si="124">IF(CS22="","",MIN(CU22:CU23)+MAX(CU22:CU23)/1000000000)</f>
        <v/>
      </c>
      <c r="CW22" s="124" t="str">
        <f t="shared" ref="CW22" si="125">IF(CS22="","",IF(CV22&gt;998,MAX(CQ$4:CQ$23),RANK(CV22,CV$4:CV$23,1)))</f>
        <v/>
      </c>
    </row>
    <row r="23" spans="1:101">
      <c r="A23" s="124"/>
      <c r="B23" s="124"/>
      <c r="C23" t="str">
        <f>Družstva!C23</f>
        <v/>
      </c>
      <c r="D23" s="124"/>
      <c r="E23" t="str">
        <f>Družstva!E23</f>
        <v/>
      </c>
      <c r="F23" s="124"/>
      <c r="G23">
        <f>Družstva!G23</f>
        <v>0</v>
      </c>
      <c r="H23" s="124"/>
      <c r="I23" s="124"/>
      <c r="J23" s="124"/>
      <c r="N23" s="124"/>
      <c r="O23" s="124"/>
      <c r="P23" t="str">
        <f>'stovky družstva'!C23:C26</f>
        <v>1 pokus</v>
      </c>
      <c r="Q23" t="str">
        <f>'stovky družstva'!D23:D26</f>
        <v/>
      </c>
      <c r="R23" t="str">
        <f>'stovky družstva'!E23:E26</f>
        <v/>
      </c>
      <c r="S23" t="str">
        <f>'stovky družstva'!F23:F26</f>
        <v/>
      </c>
      <c r="T23" t="str">
        <f>'stovky družstva'!G23:G26</f>
        <v/>
      </c>
      <c r="U23" t="str">
        <f>'stovky družstva'!H23:H26</f>
        <v/>
      </c>
      <c r="V23" t="str">
        <f>'stovky družstva'!I23:I26</f>
        <v/>
      </c>
      <c r="W23" t="str">
        <f>'stovky družstva'!J23:J26</f>
        <v/>
      </c>
      <c r="X23">
        <f t="shared" ref="X23" si="126">IF(SUM(Q23:Q24)=0,999,MIN(Q23:Q24))</f>
        <v>999</v>
      </c>
      <c r="Y23">
        <f t="shared" ref="Y23" si="127">IF(SUM(R23:R24)=0,999,MIN(R23:R24))</f>
        <v>999</v>
      </c>
      <c r="Z23">
        <f t="shared" ref="Z23" si="128">IF(SUM(S23:S24)=0,999,MIN(S23:S24))</f>
        <v>999</v>
      </c>
      <c r="AA23">
        <f t="shared" ref="AA23" si="129">IF(SUM(T23:T24)=0,999,MIN(T23:T24))</f>
        <v>999</v>
      </c>
      <c r="AB23">
        <f t="shared" ref="AB23" si="130">IF(SUM(U23:U24)=0,999,MIN(U23:U24))</f>
        <v>999</v>
      </c>
      <c r="AC23">
        <f>IF(SUM(V23:V24)=0,999,MIN(V23:V24))</f>
        <v>999</v>
      </c>
      <c r="AD23">
        <f>IF(SUM(W23:W24)=0,999,MIN(W23:W24))</f>
        <v>999</v>
      </c>
      <c r="AE23" s="124"/>
      <c r="AF23" s="124"/>
      <c r="AJ23" s="124"/>
      <c r="AK23" s="124"/>
      <c r="AL23" s="124"/>
      <c r="BA23" s="124">
        <v>10</v>
      </c>
      <c r="BB23" s="124">
        <f>'stovky startovka'!A22</f>
        <v>0</v>
      </c>
      <c r="BC23" s="124" t="str">
        <f>'stovky startovka'!B22</f>
        <v>Zuzana Malá</v>
      </c>
      <c r="BD23" s="124" t="str">
        <f>'stovky startovka'!C22</f>
        <v>Tísek</v>
      </c>
      <c r="BE23">
        <f>IF('stovky startovka'!H22="","",'stovky startovka'!H22)</f>
        <v>26.19</v>
      </c>
      <c r="BG23" s="124"/>
      <c r="BH23" s="124"/>
      <c r="BI23" s="124"/>
      <c r="BJ23" s="124"/>
      <c r="BK23" t="str">
        <f>jednotlivci!D23</f>
        <v/>
      </c>
      <c r="BL23" s="124"/>
      <c r="BM23" s="124"/>
      <c r="BQ23" s="124"/>
      <c r="BR23" s="124"/>
      <c r="BS23" s="124"/>
      <c r="BT23" s="124"/>
      <c r="BU23" t="str">
        <f>jednotlivci!N23</f>
        <v/>
      </c>
      <c r="BV23" s="124"/>
      <c r="BW23" s="124"/>
      <c r="CA23" s="124" t="str">
        <f>'Běh s PHP startovky'!A22</f>
        <v/>
      </c>
      <c r="CB23" s="124">
        <f>'Běh s PHP startovky'!B22</f>
        <v>0</v>
      </c>
      <c r="CC23" s="124" t="str">
        <f>'Běh s PHP startovky'!C22</f>
        <v/>
      </c>
      <c r="CD23">
        <f>'Běh s PHP startovky'!D22</f>
        <v>1</v>
      </c>
      <c r="CE23" t="str">
        <f>'Běh s PHP startovky'!H22</f>
        <v/>
      </c>
      <c r="CG23" s="124"/>
      <c r="CH23" s="124"/>
      <c r="CI23" s="124"/>
      <c r="CJ23" s="124"/>
      <c r="CK23" t="str">
        <f>jednotlivci!F23</f>
        <v/>
      </c>
      <c r="CL23" s="124"/>
      <c r="CM23" s="124"/>
      <c r="CQ23" s="124"/>
      <c r="CR23" s="124"/>
      <c r="CS23" s="124"/>
      <c r="CT23" s="124"/>
      <c r="CU23" t="str">
        <f>jednotlivci!P23</f>
        <v/>
      </c>
      <c r="CV23" s="124"/>
      <c r="CW23" s="124"/>
    </row>
    <row r="24" spans="1:101">
      <c r="A24">
        <f>Družstva!A24</f>
        <v>0</v>
      </c>
      <c r="N24" s="124"/>
      <c r="O24" s="124"/>
      <c r="P24" t="str">
        <f>'stovky družstva'!C24:C27</f>
        <v>2pokus</v>
      </c>
      <c r="Q24" t="str">
        <f>'stovky družstva'!D24:D27</f>
        <v/>
      </c>
      <c r="R24" t="str">
        <f>'stovky družstva'!E24:E27</f>
        <v/>
      </c>
      <c r="S24" t="str">
        <f>'stovky družstva'!F24:F27</f>
        <v/>
      </c>
      <c r="T24" t="str">
        <f>'stovky družstva'!G24:G27</f>
        <v/>
      </c>
      <c r="U24" t="str">
        <f>'stovky družstva'!H24:H27</f>
        <v/>
      </c>
      <c r="V24" t="str">
        <f>'stovky družstva'!I24:I27</f>
        <v/>
      </c>
      <c r="W24" t="str">
        <f>'stovky družstva'!J24:J27</f>
        <v/>
      </c>
      <c r="X24">
        <f>SMALL($X23:$AD23,X$5)</f>
        <v>999</v>
      </c>
      <c r="Y24">
        <f t="shared" ref="Y24" si="131">SMALL($X23:$AD23,Y$5)</f>
        <v>999</v>
      </c>
      <c r="Z24">
        <f t="shared" ref="Z24" si="132">SMALL($X23:$AD23,Z$5)</f>
        <v>999</v>
      </c>
      <c r="AA24">
        <f t="shared" ref="AA24" si="133">SMALL($X23:$AD23,AA$5)</f>
        <v>999</v>
      </c>
      <c r="AB24">
        <f t="shared" ref="AB24" si="134">SMALL($X23:$AD23,AB$5)</f>
        <v>999</v>
      </c>
      <c r="AE24" s="124"/>
      <c r="AF24" s="124"/>
      <c r="BA24" s="124"/>
      <c r="BB24" s="124"/>
      <c r="BC24" s="124"/>
      <c r="BD24" s="124"/>
      <c r="BE24">
        <f>IF('stovky startovka'!H23="","",'stovky startovka'!H23)</f>
        <v>25.84</v>
      </c>
      <c r="CA24" s="124"/>
      <c r="CB24" s="124"/>
      <c r="CC24" s="124"/>
      <c r="CD24">
        <f>'Běh s PHP startovky'!D23</f>
        <v>2</v>
      </c>
      <c r="CE24" t="str">
        <f>'Běh s PHP startovky'!H23</f>
        <v/>
      </c>
    </row>
    <row r="25" spans="1:101">
      <c r="N25" s="124" t="str">
        <f>'stovky družstva'!A25:A28</f>
        <v/>
      </c>
      <c r="O25" s="124" t="str">
        <f>IF('stovky družstva'!B25:B28="","",'stovky družstva'!B25:B28)</f>
        <v/>
      </c>
      <c r="P25" t="str">
        <f>'stovky družstva'!C25:C28</f>
        <v>st. čis.</v>
      </c>
      <c r="Q25" t="str">
        <f>'stovky družstva'!D25:D28</f>
        <v/>
      </c>
      <c r="R25" t="str">
        <f>'stovky družstva'!E25:E28</f>
        <v/>
      </c>
      <c r="S25" t="str">
        <f>'stovky družstva'!F25:F28</f>
        <v/>
      </c>
      <c r="T25" t="str">
        <f>'stovky družstva'!G25:G28</f>
        <v/>
      </c>
      <c r="U25" t="str">
        <f>'stovky družstva'!H25:H28</f>
        <v/>
      </c>
      <c r="V25" t="str">
        <f>'stovky družstva'!I25:I28</f>
        <v/>
      </c>
      <c r="W25" t="str">
        <f>'stovky družstva'!J25:J28</f>
        <v/>
      </c>
      <c r="AE25" s="124" t="str">
        <f t="shared" ref="AE25" si="135">IF(O25="","",IF(SMALL(X27:AD27,5)=999,999,IF(SMALL(X27:AD27,5)=998,998,SUM(X28:AD28))))</f>
        <v/>
      </c>
      <c r="AF25" s="124" t="str">
        <f t="shared" ref="AF25" si="136">IF(O25="","",IF(AE25=998, MAX(N$5:N$44),IF(AE25=999,MAX(N$5:N$44),RANK(AE25,AE$5:AE$44,1))))</f>
        <v/>
      </c>
      <c r="BA25" s="124">
        <v>11</v>
      </c>
      <c r="BB25" s="124">
        <f>'stovky startovka'!A24</f>
        <v>0</v>
      </c>
      <c r="BC25" s="124" t="str">
        <f>'stovky startovka'!B24</f>
        <v>Karolína Zárubová</v>
      </c>
      <c r="BD25" s="124" t="str">
        <f>'stovky startovka'!C24</f>
        <v>Hájov</v>
      </c>
      <c r="BE25">
        <f>IF('stovky startovka'!H24="","",'stovky startovka'!H24)</f>
        <v>22.09</v>
      </c>
      <c r="CA25" s="124" t="str">
        <f>'Běh s PHP startovky'!A24</f>
        <v/>
      </c>
      <c r="CB25" s="124">
        <f>'Běh s PHP startovky'!B24</f>
        <v>0</v>
      </c>
      <c r="CC25" s="124" t="str">
        <f>'Běh s PHP startovky'!C24</f>
        <v/>
      </c>
      <c r="CD25">
        <f>'Běh s PHP startovky'!D24</f>
        <v>1</v>
      </c>
      <c r="CE25" t="str">
        <f>'Běh s PHP startovky'!H24</f>
        <v/>
      </c>
    </row>
    <row r="26" spans="1:101">
      <c r="A26" t="str">
        <f>Družstva!A26</f>
        <v>Startovní číslo</v>
      </c>
      <c r="B26" t="str">
        <f>Družstva!B26</f>
        <v>Dorostenky</v>
      </c>
      <c r="C26" t="str">
        <f>Družstva!C26</f>
        <v xml:space="preserve"> PÚ</v>
      </c>
      <c r="D26">
        <f>Družstva!D26</f>
        <v>0</v>
      </c>
      <c r="E26" t="str">
        <f>Družstva!E26</f>
        <v xml:space="preserve"> Štafeta 4x100m</v>
      </c>
      <c r="F26">
        <f>Družstva!F26</f>
        <v>0</v>
      </c>
      <c r="G26" t="str">
        <f>Družstva!G26</f>
        <v>Běh na 100m s přek.</v>
      </c>
      <c r="H26">
        <f>Družstva!H26</f>
        <v>0</v>
      </c>
      <c r="I26" t="str">
        <f>Družstva!I26</f>
        <v>součet bodů</v>
      </c>
      <c r="J26" t="str">
        <f>Družstva!J26</f>
        <v>Pořadí</v>
      </c>
      <c r="N26" s="124"/>
      <c r="O26" s="124"/>
      <c r="P26" t="str">
        <f>'stovky družstva'!C26:C29</f>
        <v>jméno</v>
      </c>
      <c r="Q26">
        <f>'stovky družstva'!D26:D29</f>
        <v>0</v>
      </c>
      <c r="R26">
        <f>'stovky družstva'!E26:E29</f>
        <v>0</v>
      </c>
      <c r="S26">
        <f>'stovky družstva'!F26:F29</f>
        <v>0</v>
      </c>
      <c r="T26">
        <f>'stovky družstva'!G26:G29</f>
        <v>0</v>
      </c>
      <c r="U26">
        <f>'stovky družstva'!H26:H29</f>
        <v>0</v>
      </c>
      <c r="V26">
        <f>'stovky družstva'!I26:I29</f>
        <v>0</v>
      </c>
      <c r="W26">
        <f>'stovky družstva'!J26:J29</f>
        <v>0</v>
      </c>
      <c r="AE26" s="124"/>
      <c r="AF26" s="124"/>
      <c r="BA26" s="124"/>
      <c r="BB26" s="124"/>
      <c r="BC26" s="124"/>
      <c r="BD26" s="124"/>
      <c r="BE26">
        <f>IF('stovky startovka'!H25="","",'stovky startovka'!H25)</f>
        <v>21.47</v>
      </c>
      <c r="CA26" s="124"/>
      <c r="CB26" s="124"/>
      <c r="CC26" s="124"/>
      <c r="CD26">
        <f>'Běh s PHP startovky'!D25</f>
        <v>2</v>
      </c>
      <c r="CE26" t="str">
        <f>'Běh s PHP startovky'!H25</f>
        <v/>
      </c>
    </row>
    <row r="27" spans="1:101">
      <c r="A27">
        <f>Družstva!A27</f>
        <v>0</v>
      </c>
      <c r="B27" t="str">
        <f>Družstva!B27</f>
        <v>SDH</v>
      </c>
      <c r="C27" t="str">
        <f>Družstva!C27</f>
        <v>1.pokus</v>
      </c>
      <c r="D27" t="str">
        <f>Družstva!D27</f>
        <v>P.</v>
      </c>
      <c r="E27" t="str">
        <f>Družstva!E27</f>
        <v>1.pokus</v>
      </c>
      <c r="F27" t="str">
        <f>Družstva!F27</f>
        <v>P.</v>
      </c>
      <c r="G27" t="str">
        <f>Družstva!G27</f>
        <v>Součet</v>
      </c>
      <c r="H27" t="str">
        <f>Družstva!H27</f>
        <v>P.</v>
      </c>
      <c r="I27">
        <f>Družstva!I27</f>
        <v>0</v>
      </c>
      <c r="J27">
        <f>Družstva!J27</f>
        <v>0</v>
      </c>
      <c r="N27" s="124"/>
      <c r="O27" s="124"/>
      <c r="P27" t="str">
        <f>'stovky družstva'!C27:C30</f>
        <v>1 pokus</v>
      </c>
      <c r="Q27" t="str">
        <f>'stovky družstva'!D27:D30</f>
        <v/>
      </c>
      <c r="R27" t="str">
        <f>'stovky družstva'!E27:E30</f>
        <v/>
      </c>
      <c r="S27" t="str">
        <f>'stovky družstva'!F27:F30</f>
        <v/>
      </c>
      <c r="T27" t="str">
        <f>'stovky družstva'!G27:G30</f>
        <v/>
      </c>
      <c r="U27" t="str">
        <f>'stovky družstva'!H27:H30</f>
        <v/>
      </c>
      <c r="V27" t="str">
        <f>'stovky družstva'!I27:I30</f>
        <v/>
      </c>
      <c r="W27" t="str">
        <f>'stovky družstva'!J27:J30</f>
        <v/>
      </c>
      <c r="X27">
        <f t="shared" ref="X27" si="137">IF(SUM(Q27:Q28)=0,999,MIN(Q27:Q28))</f>
        <v>999</v>
      </c>
      <c r="Y27">
        <f t="shared" ref="Y27" si="138">IF(SUM(R27:R28)=0,999,MIN(R27:R28))</f>
        <v>999</v>
      </c>
      <c r="Z27">
        <f t="shared" ref="Z27" si="139">IF(SUM(S27:S28)=0,999,MIN(S27:S28))</f>
        <v>999</v>
      </c>
      <c r="AA27">
        <f t="shared" ref="AA27" si="140">IF(SUM(T27:T28)=0,999,MIN(T27:T28))</f>
        <v>999</v>
      </c>
      <c r="AB27">
        <f t="shared" ref="AB27" si="141">IF(SUM(U27:U28)=0,999,MIN(U27:U28))</f>
        <v>999</v>
      </c>
      <c r="AC27">
        <f>IF(SUM(V27:V28)=0,999,MIN(V27:V28))</f>
        <v>999</v>
      </c>
      <c r="AD27">
        <f>IF(SUM(W27:W28)=0,999,MIN(W27:W28))</f>
        <v>999</v>
      </c>
      <c r="AE27" s="124"/>
      <c r="AF27" s="124"/>
      <c r="AJ27" t="str">
        <f>jednotlivci!A27</f>
        <v xml:space="preserve"> startovní číslo</v>
      </c>
      <c r="AK27" t="str">
        <f>jednotlivci!B27</f>
        <v>střední dorostenci</v>
      </c>
      <c r="AL27" t="str">
        <f>jednotlivci!C27</f>
        <v>SDH</v>
      </c>
      <c r="BA27" s="124">
        <v>12</v>
      </c>
      <c r="BB27" s="124">
        <f>'stovky startovka'!A26</f>
        <v>0</v>
      </c>
      <c r="BC27" s="124" t="str">
        <f>'stovky startovka'!B26</f>
        <v>Emily Rychtárová</v>
      </c>
      <c r="BD27" s="124" t="str">
        <f>'stovky startovka'!C26</f>
        <v>Tísek</v>
      </c>
      <c r="BE27" t="str">
        <f>IF('stovky startovka'!H26="","",'stovky startovka'!H26)</f>
        <v>N</v>
      </c>
      <c r="BH27" t="str">
        <f>jednotlivci!A27</f>
        <v xml:space="preserve"> startovní číslo</v>
      </c>
      <c r="BI27" t="str">
        <f>jednotlivci!B27</f>
        <v>střední dorostenci</v>
      </c>
      <c r="BJ27" t="str">
        <f>jednotlivci!C27</f>
        <v>SDH</v>
      </c>
      <c r="BK27" t="str">
        <f>jednotlivci!D27</f>
        <v>Běh na 100m s překážkami</v>
      </c>
      <c r="BR27" t="str">
        <f>jednotlivci!K27</f>
        <v xml:space="preserve"> startovní číslo</v>
      </c>
      <c r="BS27" t="str">
        <f>jednotlivci!L27</f>
        <v>střední dorostenky</v>
      </c>
      <c r="BT27" t="str">
        <f>jednotlivci!M27</f>
        <v>SDH</v>
      </c>
      <c r="BU27" t="str">
        <f>jednotlivci!N27</f>
        <v>Běh na 100m s překážkami</v>
      </c>
      <c r="CA27" s="124" t="str">
        <f>'Běh s PHP startovky'!A26</f>
        <v/>
      </c>
      <c r="CB27" s="124">
        <f>'Běh s PHP startovky'!B26</f>
        <v>0</v>
      </c>
      <c r="CC27" s="124" t="str">
        <f>'Běh s PHP startovky'!C26</f>
        <v/>
      </c>
      <c r="CD27">
        <f>'Běh s PHP startovky'!D26</f>
        <v>1</v>
      </c>
      <c r="CE27" t="str">
        <f>'Běh s PHP startovky'!H26</f>
        <v/>
      </c>
      <c r="CH27" t="str">
        <f>jednotlivci!A27</f>
        <v xml:space="preserve"> startovní číslo</v>
      </c>
      <c r="CK27" t="str">
        <f>jednotlivci!F27</f>
        <v>Dvojboj</v>
      </c>
      <c r="CR27" t="str">
        <f>jednotlivci!K27</f>
        <v xml:space="preserve"> startovní číslo</v>
      </c>
      <c r="CU27" t="str">
        <f>jednotlivci!P27</f>
        <v>Dvojboj</v>
      </c>
    </row>
    <row r="28" spans="1:101">
      <c r="A28">
        <f>Družstva!A28</f>
        <v>0</v>
      </c>
      <c r="B28">
        <f>Družstva!B28</f>
        <v>0</v>
      </c>
      <c r="C28" t="str">
        <f>Družstva!C28</f>
        <v>2.pokus</v>
      </c>
      <c r="D28">
        <f>Družstva!D28</f>
        <v>0</v>
      </c>
      <c r="E28" t="str">
        <f>Družstva!E28</f>
        <v>2.pokus</v>
      </c>
      <c r="F28">
        <f>Družstva!F28</f>
        <v>0</v>
      </c>
      <c r="G28" t="str">
        <f>Družstva!G28</f>
        <v>Družstva</v>
      </c>
      <c r="H28">
        <f>Družstva!H28</f>
        <v>0</v>
      </c>
      <c r="I28">
        <f>Družstva!I28</f>
        <v>0</v>
      </c>
      <c r="J28">
        <f>Družstva!J28</f>
        <v>0</v>
      </c>
      <c r="N28" s="124"/>
      <c r="O28" s="124"/>
      <c r="P28" t="str">
        <f>'stovky družstva'!C28:C31</f>
        <v>2pokus</v>
      </c>
      <c r="Q28" t="str">
        <f>'stovky družstva'!D28:D31</f>
        <v/>
      </c>
      <c r="R28" t="str">
        <f>'stovky družstva'!E28:E31</f>
        <v/>
      </c>
      <c r="S28" t="str">
        <f>'stovky družstva'!F28:F31</f>
        <v/>
      </c>
      <c r="T28" t="str">
        <f>'stovky družstva'!G28:G31</f>
        <v/>
      </c>
      <c r="U28" t="str">
        <f>'stovky družstva'!H28:H31</f>
        <v/>
      </c>
      <c r="V28" t="str">
        <f>'stovky družstva'!I28:I31</f>
        <v/>
      </c>
      <c r="W28" t="str">
        <f>'stovky družstva'!J28:J31</f>
        <v/>
      </c>
      <c r="X28">
        <f>SMALL($X27:$AD27,X$5)</f>
        <v>999</v>
      </c>
      <c r="Y28">
        <f t="shared" ref="Y28" si="142">SMALL($X27:$AD27,Y$5)</f>
        <v>999</v>
      </c>
      <c r="Z28">
        <f t="shared" ref="Z28" si="143">SMALL($X27:$AD27,Z$5)</f>
        <v>999</v>
      </c>
      <c r="AA28">
        <f t="shared" ref="AA28" si="144">SMALL($X27:$AD27,AA$5)</f>
        <v>999</v>
      </c>
      <c r="AB28">
        <f t="shared" ref="AB28" si="145">SMALL($X27:$AD27,AB$5)</f>
        <v>999</v>
      </c>
      <c r="AE28" s="124"/>
      <c r="AF28" s="124"/>
      <c r="AJ28">
        <f>jednotlivci!A28</f>
        <v>0</v>
      </c>
      <c r="AK28">
        <f>jednotlivci!B28</f>
        <v>0</v>
      </c>
      <c r="AL28">
        <f>jednotlivci!C28</f>
        <v>0</v>
      </c>
      <c r="BA28" s="124"/>
      <c r="BB28" s="124"/>
      <c r="BC28" s="124"/>
      <c r="BD28" s="124"/>
      <c r="BE28" t="str">
        <f>IF('stovky startovka'!H27="","",'stovky startovka'!H27)</f>
        <v>N</v>
      </c>
      <c r="BH28">
        <f>jednotlivci!A28</f>
        <v>0</v>
      </c>
      <c r="BI28">
        <f>jednotlivci!B28</f>
        <v>0</v>
      </c>
      <c r="BJ28">
        <f>jednotlivci!C28</f>
        <v>0</v>
      </c>
      <c r="BK28" t="str">
        <f>jednotlivci!D28</f>
        <v>1.pokus</v>
      </c>
      <c r="BR28">
        <f>jednotlivci!K28</f>
        <v>0</v>
      </c>
      <c r="BS28">
        <f>jednotlivci!L28</f>
        <v>0</v>
      </c>
      <c r="BT28">
        <f>jednotlivci!M28</f>
        <v>0</v>
      </c>
      <c r="BU28" t="str">
        <f>jednotlivci!N28</f>
        <v>1.pokus</v>
      </c>
      <c r="CA28" s="124"/>
      <c r="CB28" s="124"/>
      <c r="CC28" s="124"/>
      <c r="CD28">
        <f>'Běh s PHP startovky'!D27</f>
        <v>2</v>
      </c>
      <c r="CE28" t="str">
        <f>'Běh s PHP startovky'!H27</f>
        <v/>
      </c>
      <c r="CH28">
        <f>jednotlivci!A28</f>
        <v>0</v>
      </c>
      <c r="CK28" t="str">
        <f>jednotlivci!F28</f>
        <v>1.pokus</v>
      </c>
      <c r="CR28">
        <f>jednotlivci!K28</f>
        <v>0</v>
      </c>
      <c r="CU28" t="str">
        <f>jednotlivci!P28</f>
        <v>1.pokus</v>
      </c>
    </row>
    <row r="29" spans="1:101">
      <c r="A29" s="124">
        <f>Družstva!A29</f>
        <v>1</v>
      </c>
      <c r="B29" s="124" t="str">
        <f>Družstva!B29</f>
        <v>Hájov</v>
      </c>
      <c r="C29">
        <f>Družstva!C29</f>
        <v>25.95</v>
      </c>
      <c r="D29" s="124">
        <f>Družstva!D29</f>
        <v>1</v>
      </c>
      <c r="E29">
        <f>Družstva!E29</f>
        <v>65.430000000000007</v>
      </c>
      <c r="F29" s="124">
        <f>Družstva!F29</f>
        <v>1</v>
      </c>
      <c r="G29">
        <f>Družstva!G29</f>
        <v>100.33</v>
      </c>
      <c r="H29" s="124">
        <f>Družstva!H29</f>
        <v>1</v>
      </c>
      <c r="I29" s="124">
        <f>IF(B29=0,"",D29*1.000001+F29+H29)</f>
        <v>3.0000010000000001</v>
      </c>
      <c r="J29" s="124">
        <f>IF(B29=0,"",RANK(I29,I$29:I$48,1))</f>
        <v>1</v>
      </c>
      <c r="N29" s="124" t="str">
        <f>'stovky družstva'!A29:A32</f>
        <v/>
      </c>
      <c r="O29" s="124" t="str">
        <f>IF('stovky družstva'!B29:B32="","",'stovky družstva'!B29:B32)</f>
        <v/>
      </c>
      <c r="P29" t="str">
        <f>'stovky družstva'!C29:C32</f>
        <v>st. čis.</v>
      </c>
      <c r="Q29" t="str">
        <f>'stovky družstva'!D29:D32</f>
        <v/>
      </c>
      <c r="R29" t="str">
        <f>'stovky družstva'!E29:E32</f>
        <v/>
      </c>
      <c r="S29" t="str">
        <f>'stovky družstva'!F29:F32</f>
        <v/>
      </c>
      <c r="T29" t="str">
        <f>'stovky družstva'!G29:G32</f>
        <v/>
      </c>
      <c r="U29" t="str">
        <f>'stovky družstva'!H29:H32</f>
        <v/>
      </c>
      <c r="V29" t="str">
        <f>'stovky družstva'!I29:I32</f>
        <v/>
      </c>
      <c r="W29" t="str">
        <f>'stovky družstva'!J29:J32</f>
        <v/>
      </c>
      <c r="AE29" s="124" t="str">
        <f t="shared" ref="AE29" si="146">IF(O29="","",IF(SMALL(X31:AD31,5)=999,999,IF(SMALL(X31:AD31,5)=998,998,SUM(X32:AD32))))</f>
        <v/>
      </c>
      <c r="AF29" s="124" t="str">
        <f t="shared" ref="AF29" si="147">IF(O29="","",IF(AE29=998, MAX(N$5:N$44),IF(AE29=999,MAX(N$5:N$44),RANK(AE29,AE$5:AE$44,1))))</f>
        <v/>
      </c>
      <c r="AJ29">
        <f>jednotlivci!A29</f>
        <v>0</v>
      </c>
      <c r="AK29" t="str">
        <f>jednotlivci!B29</f>
        <v>Jméno</v>
      </c>
      <c r="AL29">
        <f>jednotlivci!C29</f>
        <v>0</v>
      </c>
      <c r="BA29" s="124">
        <v>13</v>
      </c>
      <c r="BB29" s="124">
        <f>'stovky startovka'!A28</f>
        <v>0</v>
      </c>
      <c r="BC29" s="124" t="str">
        <f>'stovky startovka'!B28</f>
        <v>Agáta Holubová</v>
      </c>
      <c r="BD29" s="124" t="str">
        <f>'stovky startovka'!C28</f>
        <v>Hájov</v>
      </c>
      <c r="BE29" t="str">
        <f>IF('stovky startovka'!H28="","",'stovky startovka'!H28)</f>
        <v>N</v>
      </c>
      <c r="BH29">
        <f>jednotlivci!A29</f>
        <v>0</v>
      </c>
      <c r="BI29" t="str">
        <f>jednotlivci!B29</f>
        <v>Jméno</v>
      </c>
      <c r="BJ29">
        <f>jednotlivci!C29</f>
        <v>0</v>
      </c>
      <c r="BK29" t="str">
        <f>jednotlivci!D29</f>
        <v>2.pokus</v>
      </c>
      <c r="BR29">
        <f>jednotlivci!K29</f>
        <v>0</v>
      </c>
      <c r="BS29" t="str">
        <f>jednotlivci!L29</f>
        <v>Jméno</v>
      </c>
      <c r="BT29">
        <f>jednotlivci!M29</f>
        <v>0</v>
      </c>
      <c r="BU29" t="str">
        <f>jednotlivci!N29</f>
        <v>2.pokus</v>
      </c>
      <c r="CA29" s="124" t="str">
        <f>'Běh s PHP startovky'!A28</f>
        <v/>
      </c>
      <c r="CB29" s="124">
        <f>'Běh s PHP startovky'!B28</f>
        <v>0</v>
      </c>
      <c r="CC29" s="124" t="str">
        <f>'Běh s PHP startovky'!C28</f>
        <v/>
      </c>
      <c r="CD29">
        <f>'Běh s PHP startovky'!D28</f>
        <v>1</v>
      </c>
      <c r="CE29" t="str">
        <f>'Běh s PHP startovky'!H28</f>
        <v/>
      </c>
      <c r="CH29">
        <f>jednotlivci!A29</f>
        <v>0</v>
      </c>
      <c r="CK29" t="str">
        <f>jednotlivci!F29</f>
        <v>2.pokus</v>
      </c>
      <c r="CR29">
        <f>jednotlivci!K29</f>
        <v>0</v>
      </c>
      <c r="CU29" t="str">
        <f>jednotlivci!P29</f>
        <v>2.pokus</v>
      </c>
    </row>
    <row r="30" spans="1:101">
      <c r="A30" s="124"/>
      <c r="B30" s="124"/>
      <c r="C30">
        <f>Družstva!C30</f>
        <v>28.97</v>
      </c>
      <c r="D30" s="124"/>
      <c r="E30">
        <f>Družstva!E30</f>
        <v>71.180000000000007</v>
      </c>
      <c r="F30" s="124"/>
      <c r="G30">
        <f>Družstva!G30</f>
        <v>0</v>
      </c>
      <c r="H30" s="124"/>
      <c r="I30" s="124"/>
      <c r="J30" s="124"/>
      <c r="N30" s="124"/>
      <c r="O30" s="124"/>
      <c r="P30" t="str">
        <f>'stovky družstva'!C30:C33</f>
        <v>jméno</v>
      </c>
      <c r="Q30">
        <f>'stovky družstva'!D30:D33</f>
        <v>0</v>
      </c>
      <c r="R30">
        <f>'stovky družstva'!E30:E33</f>
        <v>0</v>
      </c>
      <c r="S30">
        <f>'stovky družstva'!F30:F33</f>
        <v>0</v>
      </c>
      <c r="T30">
        <f>'stovky družstva'!G30:G33</f>
        <v>0</v>
      </c>
      <c r="U30">
        <f>'stovky družstva'!H30:H33</f>
        <v>0</v>
      </c>
      <c r="V30">
        <f>'stovky družstva'!I30:I33</f>
        <v>0</v>
      </c>
      <c r="W30">
        <f>'stovky družstva'!J30:J33</f>
        <v>0</v>
      </c>
      <c r="AE30" s="124"/>
      <c r="AF30" s="124"/>
      <c r="AJ30" s="124" t="str">
        <f>jednotlivci!A30</f>
        <v/>
      </c>
      <c r="AK30" s="124">
        <f>jednotlivci!B30</f>
        <v>0</v>
      </c>
      <c r="AL30" s="124">
        <f>jednotlivci!C30</f>
        <v>0</v>
      </c>
      <c r="BA30" s="124"/>
      <c r="BB30" s="124"/>
      <c r="BC30" s="124"/>
      <c r="BD30" s="124"/>
      <c r="BE30" t="str">
        <f>IF('stovky startovka'!H29="","",'stovky startovka'!H29)</f>
        <v>N</v>
      </c>
      <c r="BG30" s="124" t="str">
        <f>IF(BI30="","",1)</f>
        <v/>
      </c>
      <c r="BH30" s="124" t="str">
        <f>IF(jednotlivci!A30="","",jednotlivci!A30)</f>
        <v/>
      </c>
      <c r="BI30" s="124" t="str">
        <f>IF(jednotlivci!B30="","",jednotlivci!B30)</f>
        <v/>
      </c>
      <c r="BJ30" s="124" t="str">
        <f>IF(jednotlivci!C30="","",jednotlivci!C30)</f>
        <v/>
      </c>
      <c r="BK30" t="str">
        <f>jednotlivci!D30</f>
        <v/>
      </c>
      <c r="BL30" s="124" t="str">
        <f>IF(BI30="","",MIN(BK30:BK31)+MAX(BK30:BK31)/1000000000)</f>
        <v/>
      </c>
      <c r="BM30" s="124" t="str">
        <f>IF(BI30="","",IF(BL30&gt;998,MAX(BG$30:BG$49),RANK(BL30,BL$30:BL$49,1)))</f>
        <v/>
      </c>
      <c r="BQ30" s="124" t="str">
        <f>IF(BS30="","",1)</f>
        <v/>
      </c>
      <c r="BR30" s="124" t="str">
        <f>IF(jednotlivci!K30="","",jednotlivci!K30)</f>
        <v/>
      </c>
      <c r="BS30" s="124" t="str">
        <f>IF(jednotlivci!L30="","",jednotlivci!L30)</f>
        <v/>
      </c>
      <c r="BT30" s="124" t="str">
        <f>IF(jednotlivci!M30="","",jednotlivci!M30)</f>
        <v/>
      </c>
      <c r="BU30" t="str">
        <f>jednotlivci!N30</f>
        <v/>
      </c>
      <c r="BV30" s="124" t="str">
        <f>IF(BS30="","",MIN(BU30:BU31)+MAX(BU30:BU31)/1000000000)</f>
        <v/>
      </c>
      <c r="BW30" s="124" t="str">
        <f>IF(BS30="","",IF(BV30&gt;998,MAX(BQ$30:BQ$49),RANK(BV30,BV$30:BV$49,1)))</f>
        <v/>
      </c>
      <c r="CA30" s="124"/>
      <c r="CB30" s="124"/>
      <c r="CC30" s="124"/>
      <c r="CD30">
        <f>'Běh s PHP startovky'!D29</f>
        <v>2</v>
      </c>
      <c r="CE30" t="str">
        <f>'Běh s PHP startovky'!H29</f>
        <v/>
      </c>
      <c r="CG30" s="124" t="str">
        <f>IF(CI30="","",1)</f>
        <v/>
      </c>
      <c r="CH30" s="124" t="str">
        <f>IF(jednotlivci!A30="","",jednotlivci!A30)</f>
        <v/>
      </c>
      <c r="CI30" s="124" t="str">
        <f>IF(jednotlivci!B30="","",jednotlivci!B30)</f>
        <v/>
      </c>
      <c r="CJ30" s="124" t="str">
        <f>IF(jednotlivci!C30="","",jednotlivci!C30)</f>
        <v/>
      </c>
      <c r="CK30" t="str">
        <f>jednotlivci!F30</f>
        <v/>
      </c>
      <c r="CL30" s="124" t="str">
        <f>IF(CI30="","",MIN(CK30:CK31)+MAX(CK30:CK31)/1000000000)</f>
        <v/>
      </c>
      <c r="CM30" s="124" t="str">
        <f>IF(CI30="","",IF(CL30&gt;998,MAX(CG$30:CG$49),RANK(CL30,CL$30:CL$49,1)))</f>
        <v/>
      </c>
      <c r="CQ30" s="124" t="str">
        <f>IF(CS30="","",1)</f>
        <v/>
      </c>
      <c r="CR30" s="124" t="str">
        <f>IF(jednotlivci!K30="","",jednotlivci!K30)</f>
        <v/>
      </c>
      <c r="CS30" s="124" t="str">
        <f>IF(jednotlivci!L30="","",jednotlivci!L30)</f>
        <v/>
      </c>
      <c r="CT30" s="124" t="str">
        <f>IF(jednotlivci!M30="","",jednotlivci!M30)</f>
        <v/>
      </c>
      <c r="CU30" t="str">
        <f>jednotlivci!P30</f>
        <v/>
      </c>
      <c r="CV30" s="124" t="str">
        <f>IF(CS30="","",MIN(CU30:CU31)+MAX(CU30:CU31)/1000000000)</f>
        <v/>
      </c>
      <c r="CW30" s="124" t="str">
        <f>IF(CS30="","",IF(CV30&gt;998,MAX(CQ$30:CQ$49),RANK(CV30,CV$30:CV$49,1)))</f>
        <v/>
      </c>
    </row>
    <row r="31" spans="1:101">
      <c r="A31" s="124">
        <f>Družstva!A31</f>
        <v>2</v>
      </c>
      <c r="B31" s="124" t="str">
        <f>Družstva!B31</f>
        <v>Tísek</v>
      </c>
      <c r="C31">
        <f>Družstva!C31</f>
        <v>34.659999999999997</v>
      </c>
      <c r="D31" s="124">
        <f>Družstva!D31</f>
        <v>2</v>
      </c>
      <c r="E31">
        <f>Družstva!E31</f>
        <v>76.959999999999994</v>
      </c>
      <c r="F31" s="124">
        <f>Družstva!F31</f>
        <v>2</v>
      </c>
      <c r="G31">
        <f>Družstva!G31</f>
        <v>115.18</v>
      </c>
      <c r="H31" s="124">
        <f>Družstva!H31</f>
        <v>2</v>
      </c>
      <c r="I31" s="124">
        <f t="shared" ref="I31" si="148">IF(B31=0,"",D31*1.000001+F31+H31)</f>
        <v>6.0000020000000003</v>
      </c>
      <c r="J31" s="124">
        <f t="shared" ref="J31" si="149">IF(B31=0,"",RANK(I31,I$29:I$48,1))</f>
        <v>2</v>
      </c>
      <c r="N31" s="124"/>
      <c r="O31" s="124"/>
      <c r="P31" t="str">
        <f>'stovky družstva'!C31:C34</f>
        <v>1 pokus</v>
      </c>
      <c r="Q31" t="str">
        <f>'stovky družstva'!D31:D34</f>
        <v/>
      </c>
      <c r="R31" t="str">
        <f>'stovky družstva'!E31:E34</f>
        <v/>
      </c>
      <c r="S31" t="str">
        <f>'stovky družstva'!F31:F34</f>
        <v/>
      </c>
      <c r="T31" t="str">
        <f>'stovky družstva'!G31:G34</f>
        <v/>
      </c>
      <c r="U31" t="str">
        <f>'stovky družstva'!H31:H34</f>
        <v/>
      </c>
      <c r="V31" t="str">
        <f>'stovky družstva'!I31:I34</f>
        <v/>
      </c>
      <c r="W31" t="str">
        <f>'stovky družstva'!J31:J34</f>
        <v/>
      </c>
      <c r="X31">
        <f t="shared" ref="X31" si="150">IF(SUM(Q31:Q32)=0,999,MIN(Q31:Q32))</f>
        <v>999</v>
      </c>
      <c r="Y31">
        <f t="shared" ref="Y31" si="151">IF(SUM(R31:R32)=0,999,MIN(R31:R32))</f>
        <v>999</v>
      </c>
      <c r="Z31">
        <f t="shared" ref="Z31" si="152">IF(SUM(S31:S32)=0,999,MIN(S31:S32))</f>
        <v>999</v>
      </c>
      <c r="AA31">
        <f t="shared" ref="AA31" si="153">IF(SUM(T31:T32)=0,999,MIN(T31:T32))</f>
        <v>999</v>
      </c>
      <c r="AB31">
        <f t="shared" ref="AB31" si="154">IF(SUM(U31:U32)=0,999,MIN(U31:U32))</f>
        <v>999</v>
      </c>
      <c r="AC31">
        <f>IF(SUM(V31:V32)=0,999,MIN(V31:V32))</f>
        <v>999</v>
      </c>
      <c r="AD31">
        <f>IF(SUM(W31:W32)=0,999,MIN(W31:W32))</f>
        <v>999</v>
      </c>
      <c r="AE31" s="124"/>
      <c r="AF31" s="124"/>
      <c r="AJ31" s="124"/>
      <c r="AK31" s="124"/>
      <c r="AL31" s="124"/>
      <c r="BA31" s="124">
        <v>14</v>
      </c>
      <c r="BB31" s="124">
        <f>'stovky startovka'!A30</f>
        <v>0</v>
      </c>
      <c r="BC31" s="124" t="str">
        <f>'stovky startovka'!B30</f>
        <v>Simona Švejdová</v>
      </c>
      <c r="BD31" s="124" t="str">
        <f>'stovky startovka'!C30</f>
        <v>Tísek</v>
      </c>
      <c r="BE31">
        <f>IF('stovky startovka'!H30="","",'stovky startovka'!H30)</f>
        <v>26.63</v>
      </c>
      <c r="BG31" s="124"/>
      <c r="BH31" s="124"/>
      <c r="BI31" s="124"/>
      <c r="BJ31" s="124"/>
      <c r="BK31" t="str">
        <f>jednotlivci!D31</f>
        <v/>
      </c>
      <c r="BL31" s="124"/>
      <c r="BM31" s="124"/>
      <c r="BQ31" s="124"/>
      <c r="BR31" s="124"/>
      <c r="BS31" s="124"/>
      <c r="BT31" s="124"/>
      <c r="BU31" t="str">
        <f>jednotlivci!N31</f>
        <v/>
      </c>
      <c r="BV31" s="124"/>
      <c r="BW31" s="124"/>
      <c r="CA31" s="124" t="str">
        <f>'Běh s PHP startovky'!A30</f>
        <v/>
      </c>
      <c r="CB31" s="124">
        <f>'Běh s PHP startovky'!B30</f>
        <v>0</v>
      </c>
      <c r="CC31" s="124" t="str">
        <f>'Běh s PHP startovky'!C30</f>
        <v/>
      </c>
      <c r="CD31">
        <f>'Běh s PHP startovky'!D30</f>
        <v>1</v>
      </c>
      <c r="CE31" t="str">
        <f>'Běh s PHP startovky'!H30</f>
        <v/>
      </c>
      <c r="CG31" s="124"/>
      <c r="CH31" s="124"/>
      <c r="CI31" s="124"/>
      <c r="CJ31" s="124"/>
      <c r="CK31" t="str">
        <f>jednotlivci!F31</f>
        <v/>
      </c>
      <c r="CL31" s="124"/>
      <c r="CM31" s="124"/>
      <c r="CQ31" s="124"/>
      <c r="CR31" s="124"/>
      <c r="CS31" s="124"/>
      <c r="CT31" s="124"/>
      <c r="CU31" t="str">
        <f>jednotlivci!P31</f>
        <v/>
      </c>
      <c r="CV31" s="124"/>
      <c r="CW31" s="124"/>
    </row>
    <row r="32" spans="1:101">
      <c r="A32" s="124"/>
      <c r="B32" s="124"/>
      <c r="C32">
        <f>Družstva!C32</f>
        <v>999</v>
      </c>
      <c r="D32" s="124"/>
      <c r="E32">
        <f>Družstva!E32</f>
        <v>76.760000000000005</v>
      </c>
      <c r="F32" s="124"/>
      <c r="G32">
        <f>Družstva!G32</f>
        <v>0</v>
      </c>
      <c r="H32" s="124"/>
      <c r="I32" s="124"/>
      <c r="J32" s="124"/>
      <c r="N32" s="124"/>
      <c r="O32" s="124"/>
      <c r="P32" t="str">
        <f>'stovky družstva'!C32:C35</f>
        <v>2pokus</v>
      </c>
      <c r="Q32" t="str">
        <f>'stovky družstva'!D32:D35</f>
        <v/>
      </c>
      <c r="R32" t="str">
        <f>'stovky družstva'!E32:E35</f>
        <v/>
      </c>
      <c r="S32" t="str">
        <f>'stovky družstva'!F32:F35</f>
        <v/>
      </c>
      <c r="T32" t="str">
        <f>'stovky družstva'!G32:G35</f>
        <v/>
      </c>
      <c r="U32" t="str">
        <f>'stovky družstva'!H32:H35</f>
        <v/>
      </c>
      <c r="V32" t="str">
        <f>'stovky družstva'!I32:I35</f>
        <v/>
      </c>
      <c r="W32" t="str">
        <f>'stovky družstva'!J32:J35</f>
        <v/>
      </c>
      <c r="X32">
        <f>SMALL($X31:$AD31,X$5)</f>
        <v>999</v>
      </c>
      <c r="Y32">
        <f t="shared" ref="Y32" si="155">SMALL($X31:$AD31,Y$5)</f>
        <v>999</v>
      </c>
      <c r="Z32">
        <f t="shared" ref="Z32" si="156">SMALL($X31:$AD31,Z$5)</f>
        <v>999</v>
      </c>
      <c r="AA32">
        <f t="shared" ref="AA32" si="157">SMALL($X31:$AD31,AA$5)</f>
        <v>999</v>
      </c>
      <c r="AB32">
        <f t="shared" ref="AB32" si="158">SMALL($X31:$AD31,AB$5)</f>
        <v>999</v>
      </c>
      <c r="AE32" s="124"/>
      <c r="AF32" s="124"/>
      <c r="AJ32" s="124" t="str">
        <f>jednotlivci!A32</f>
        <v/>
      </c>
      <c r="AK32" s="124">
        <f>jednotlivci!B32</f>
        <v>0</v>
      </c>
      <c r="AL32" s="124">
        <f>jednotlivci!C32</f>
        <v>0</v>
      </c>
      <c r="BA32" s="124"/>
      <c r="BB32" s="124"/>
      <c r="BC32" s="124"/>
      <c r="BD32" s="124"/>
      <c r="BE32">
        <f>IF('stovky startovka'!H31="","",'stovky startovka'!H31)</f>
        <v>23.39</v>
      </c>
      <c r="BG32" s="124" t="str">
        <f>IF(BI32="","",MAX(BG$30:BG30)+1)</f>
        <v/>
      </c>
      <c r="BH32" s="124" t="str">
        <f>IF(jednotlivci!A32="","",jednotlivci!A32)</f>
        <v/>
      </c>
      <c r="BI32" s="124" t="str">
        <f>IF(jednotlivci!B32="","",jednotlivci!B32)</f>
        <v/>
      </c>
      <c r="BJ32" s="124" t="str">
        <f>IF(jednotlivci!C32="","",jednotlivci!C32)</f>
        <v/>
      </c>
      <c r="BK32" t="str">
        <f>jednotlivci!D32</f>
        <v/>
      </c>
      <c r="BL32" s="124" t="str">
        <f t="shared" ref="BL32" si="159">IF(BI32="","",MIN(BK32:BK33)+MAX(BK32:BK33)/1000000000)</f>
        <v/>
      </c>
      <c r="BM32" s="124" t="str">
        <f t="shared" ref="BM32" si="160">IF(BI32="","",IF(BL32&gt;998,MAX(BG$30:BG$49),RANK(BL32,BL$30:BL$49,1)))</f>
        <v/>
      </c>
      <c r="BQ32" s="124" t="str">
        <f>IF(BS32="","",MAX(BQ$30:BQ30)+1)</f>
        <v/>
      </c>
      <c r="BR32" s="124" t="str">
        <f>IF(jednotlivci!K32="","",jednotlivci!K32)</f>
        <v/>
      </c>
      <c r="BS32" s="124" t="str">
        <f>IF(jednotlivci!L32="","",jednotlivci!L32)</f>
        <v/>
      </c>
      <c r="BT32" s="124" t="str">
        <f>IF(jednotlivci!M32="","",jednotlivci!M32)</f>
        <v/>
      </c>
      <c r="BU32" t="str">
        <f>jednotlivci!N32</f>
        <v/>
      </c>
      <c r="BV32" s="124" t="str">
        <f t="shared" ref="BV32" si="161">IF(BS32="","",MIN(BU32:BU33)+MAX(BU32:BU33)/1000000000)</f>
        <v/>
      </c>
      <c r="BW32" s="124" t="str">
        <f t="shared" ref="BW32" si="162">IF(BS32="","",IF(BV32&gt;998,MAX(BQ$30:BQ$49),RANK(BV32,BV$30:BV$49,1)))</f>
        <v/>
      </c>
      <c r="CA32" s="124"/>
      <c r="CB32" s="124"/>
      <c r="CC32" s="124"/>
      <c r="CD32">
        <f>'Běh s PHP startovky'!D31</f>
        <v>2</v>
      </c>
      <c r="CE32" t="str">
        <f>'Běh s PHP startovky'!H31</f>
        <v/>
      </c>
      <c r="CG32" s="124" t="str">
        <f>IF(CI32="","",MAX(CG$4:CG30)+1)</f>
        <v/>
      </c>
      <c r="CH32" s="124" t="str">
        <f>IF(jednotlivci!A32="","",jednotlivci!A32)</f>
        <v/>
      </c>
      <c r="CI32" s="124" t="str">
        <f>IF(jednotlivci!B32="","",jednotlivci!B32)</f>
        <v/>
      </c>
      <c r="CJ32" s="124" t="str">
        <f>IF(jednotlivci!C32="","",jednotlivci!C32)</f>
        <v/>
      </c>
      <c r="CK32" t="str">
        <f>jednotlivci!F32</f>
        <v/>
      </c>
      <c r="CL32" s="124" t="str">
        <f t="shared" ref="CL32" si="163">IF(CI32="","",MIN(CK32:CK33)+MAX(CK32:CK33)/1000000000)</f>
        <v/>
      </c>
      <c r="CM32" s="124" t="str">
        <f t="shared" ref="CM32" si="164">IF(CI32="","",IF(CL32&gt;998,MAX(CG$30:CG$49),RANK(CL32,CL$30:CL$49,1)))</f>
        <v/>
      </c>
      <c r="CQ32" s="124" t="str">
        <f>IF(CS32="","",MAX(CQ$4:CQ30)+1)</f>
        <v/>
      </c>
      <c r="CR32" s="124" t="str">
        <f>IF(jednotlivci!K32="","",jednotlivci!K32)</f>
        <v/>
      </c>
      <c r="CS32" s="124" t="str">
        <f>IF(jednotlivci!L32="","",jednotlivci!L32)</f>
        <v/>
      </c>
      <c r="CT32" s="124" t="str">
        <f>IF(jednotlivci!M32="","",jednotlivci!M32)</f>
        <v/>
      </c>
      <c r="CU32" t="str">
        <f>jednotlivci!P32</f>
        <v/>
      </c>
      <c r="CV32" s="124" t="str">
        <f t="shared" ref="CV32" si="165">IF(CS32="","",MIN(CU32:CU33)+MAX(CU32:CU33)/1000000000)</f>
        <v/>
      </c>
      <c r="CW32" s="124" t="str">
        <f t="shared" ref="CW32" si="166">IF(CS32="","",IF(CV32&gt;998,MAX(CQ$30:CQ$49),RANK(CV32,CV$30:CV$49,1)))</f>
        <v/>
      </c>
    </row>
    <row r="33" spans="1:101">
      <c r="A33" s="124" t="str">
        <f>Družstva!A33</f>
        <v/>
      </c>
      <c r="B33" s="124">
        <f>Družstva!B33</f>
        <v>0</v>
      </c>
      <c r="C33" t="str">
        <f>Družstva!C33</f>
        <v/>
      </c>
      <c r="D33" s="124" t="str">
        <f>Družstva!D33</f>
        <v/>
      </c>
      <c r="E33" t="str">
        <f>Družstva!E33</f>
        <v/>
      </c>
      <c r="F33" s="124" t="str">
        <f>Družstva!F33</f>
        <v/>
      </c>
      <c r="G33" t="str">
        <f>Družstva!G33</f>
        <v/>
      </c>
      <c r="H33" s="124" t="str">
        <f>Družstva!H33</f>
        <v/>
      </c>
      <c r="I33" s="124" t="str">
        <f t="shared" ref="I33" si="167">IF(B33=0,"",D33*1.000001+F33+H33)</f>
        <v/>
      </c>
      <c r="J33" s="124" t="str">
        <f t="shared" ref="J33" si="168">IF(B33=0,"",RANK(I33,I$29:I$48,1))</f>
        <v/>
      </c>
      <c r="N33" s="124" t="str">
        <f>'stovky družstva'!A33:A36</f>
        <v/>
      </c>
      <c r="O33" s="124" t="str">
        <f>IF('stovky družstva'!B33:B36="","",'stovky družstva'!B33:B36)</f>
        <v/>
      </c>
      <c r="P33" t="str">
        <f>'stovky družstva'!C33:C36</f>
        <v>st. čis.</v>
      </c>
      <c r="Q33" t="str">
        <f>'stovky družstva'!D33:D36</f>
        <v/>
      </c>
      <c r="R33" t="str">
        <f>'stovky družstva'!E33:E36</f>
        <v/>
      </c>
      <c r="S33" t="str">
        <f>'stovky družstva'!F33:F36</f>
        <v/>
      </c>
      <c r="T33" t="str">
        <f>'stovky družstva'!G33:G36</f>
        <v/>
      </c>
      <c r="U33" t="str">
        <f>'stovky družstva'!H33:H36</f>
        <v/>
      </c>
      <c r="V33" t="str">
        <f>'stovky družstva'!I33:I36</f>
        <v/>
      </c>
      <c r="W33" t="str">
        <f>'stovky družstva'!J33:J36</f>
        <v/>
      </c>
      <c r="AE33" s="124" t="str">
        <f t="shared" ref="AE33" si="169">IF(O33="","",IF(SMALL(X35:AD35,5)=999,999,IF(SMALL(X35:AD35,5)=998,998,SUM(X36:AD36))))</f>
        <v/>
      </c>
      <c r="AF33" s="124" t="str">
        <f t="shared" ref="AF33" si="170">IF(O33="","",IF(AE33=998, MAX(N$5:N$44),IF(AE33=999,MAX(N$5:N$44),RANK(AE33,AE$5:AE$44,1))))</f>
        <v/>
      </c>
      <c r="AJ33" s="124"/>
      <c r="AK33" s="124"/>
      <c r="AL33" s="124"/>
      <c r="BA33" s="124">
        <v>15</v>
      </c>
      <c r="BB33" s="124" t="str">
        <f>'stovky startovka'!A32</f>
        <v/>
      </c>
      <c r="BC33" s="124">
        <f>'stovky startovka'!B32</f>
        <v>0</v>
      </c>
      <c r="BD33" s="124" t="str">
        <f>'stovky startovka'!C32</f>
        <v/>
      </c>
      <c r="BE33" t="str">
        <f>IF('stovky startovka'!H32="","",'stovky startovka'!H32)</f>
        <v/>
      </c>
      <c r="BG33" s="124"/>
      <c r="BH33" s="124"/>
      <c r="BI33" s="124"/>
      <c r="BJ33" s="124"/>
      <c r="BK33" t="str">
        <f>jednotlivci!D33</f>
        <v/>
      </c>
      <c r="BL33" s="124"/>
      <c r="BM33" s="124"/>
      <c r="BQ33" s="124"/>
      <c r="BR33" s="124"/>
      <c r="BS33" s="124"/>
      <c r="BT33" s="124"/>
      <c r="BU33" t="str">
        <f>jednotlivci!N33</f>
        <v/>
      </c>
      <c r="BV33" s="124"/>
      <c r="BW33" s="124"/>
      <c r="CA33" s="124" t="str">
        <f>'Běh s PHP startovky'!A32</f>
        <v/>
      </c>
      <c r="CB33" s="124">
        <f>'Běh s PHP startovky'!B32</f>
        <v>0</v>
      </c>
      <c r="CC33" s="124" t="str">
        <f>'Běh s PHP startovky'!C32</f>
        <v/>
      </c>
      <c r="CD33">
        <f>'Běh s PHP startovky'!D32</f>
        <v>1</v>
      </c>
      <c r="CE33" t="str">
        <f>'Běh s PHP startovky'!H32</f>
        <v/>
      </c>
      <c r="CG33" s="124"/>
      <c r="CH33" s="124"/>
      <c r="CI33" s="124"/>
      <c r="CJ33" s="124"/>
      <c r="CK33" t="str">
        <f>jednotlivci!F33</f>
        <v/>
      </c>
      <c r="CL33" s="124"/>
      <c r="CM33" s="124"/>
      <c r="CQ33" s="124"/>
      <c r="CR33" s="124"/>
      <c r="CS33" s="124"/>
      <c r="CT33" s="124"/>
      <c r="CU33" t="str">
        <f>jednotlivci!P33</f>
        <v/>
      </c>
      <c r="CV33" s="124"/>
      <c r="CW33" s="124"/>
    </row>
    <row r="34" spans="1:101">
      <c r="A34" s="124"/>
      <c r="B34" s="124"/>
      <c r="C34" t="str">
        <f>Družstva!C34</f>
        <v/>
      </c>
      <c r="D34" s="124"/>
      <c r="E34" t="str">
        <f>Družstva!E34</f>
        <v/>
      </c>
      <c r="F34" s="124"/>
      <c r="G34">
        <f>Družstva!G34</f>
        <v>0</v>
      </c>
      <c r="H34" s="124"/>
      <c r="I34" s="124"/>
      <c r="J34" s="124"/>
      <c r="N34" s="124"/>
      <c r="O34" s="124"/>
      <c r="P34" t="str">
        <f>'stovky družstva'!C34:C37</f>
        <v>jméno</v>
      </c>
      <c r="Q34">
        <f>'stovky družstva'!D34:D37</f>
        <v>0</v>
      </c>
      <c r="R34">
        <f>'stovky družstva'!E34:E37</f>
        <v>0</v>
      </c>
      <c r="S34">
        <f>'stovky družstva'!F34:F37</f>
        <v>0</v>
      </c>
      <c r="T34">
        <f>'stovky družstva'!G34:G37</f>
        <v>0</v>
      </c>
      <c r="U34">
        <f>'stovky družstva'!H34:H37</f>
        <v>0</v>
      </c>
      <c r="V34">
        <f>'stovky družstva'!I34:I37</f>
        <v>0</v>
      </c>
      <c r="W34">
        <f>'stovky družstva'!J34:J37</f>
        <v>0</v>
      </c>
      <c r="AE34" s="124"/>
      <c r="AF34" s="124"/>
      <c r="AJ34" s="124" t="str">
        <f>jednotlivci!A34</f>
        <v/>
      </c>
      <c r="AK34" s="124">
        <f>jednotlivci!B34</f>
        <v>0</v>
      </c>
      <c r="AL34" s="124">
        <f>jednotlivci!C34</f>
        <v>0</v>
      </c>
      <c r="BA34" s="124"/>
      <c r="BB34" s="124"/>
      <c r="BC34" s="124"/>
      <c r="BD34" s="124"/>
      <c r="BE34" t="str">
        <f>IF('stovky startovka'!H33="","",'stovky startovka'!H33)</f>
        <v/>
      </c>
      <c r="BG34" s="124" t="str">
        <f>IF(BI34="","",MAX(BG$30:BG32)+1)</f>
        <v/>
      </c>
      <c r="BH34" s="124" t="str">
        <f>IF(jednotlivci!A34="","",jednotlivci!A34)</f>
        <v/>
      </c>
      <c r="BI34" s="124" t="str">
        <f>IF(jednotlivci!B34="","",jednotlivci!B34)</f>
        <v/>
      </c>
      <c r="BJ34" s="124" t="str">
        <f>IF(jednotlivci!C34="","",jednotlivci!C34)</f>
        <v/>
      </c>
      <c r="BK34" t="str">
        <f>jednotlivci!D34</f>
        <v/>
      </c>
      <c r="BL34" s="124" t="str">
        <f t="shared" ref="BL34" si="171">IF(BI34="","",MIN(BK34:BK35)+MAX(BK34:BK35)/1000000000)</f>
        <v/>
      </c>
      <c r="BM34" s="124" t="str">
        <f t="shared" ref="BM34" si="172">IF(BI34="","",IF(BL34&gt;998,MAX(BG$30:BG$49),RANK(BL34,BL$30:BL$49,1)))</f>
        <v/>
      </c>
      <c r="BQ34" s="124" t="str">
        <f>IF(BS34="","",MAX(BQ$30:BQ32)+1)</f>
        <v/>
      </c>
      <c r="BR34" s="124" t="str">
        <f>IF(jednotlivci!K34="","",jednotlivci!K34)</f>
        <v/>
      </c>
      <c r="BS34" s="124" t="str">
        <f>IF(jednotlivci!L34="","",jednotlivci!L34)</f>
        <v/>
      </c>
      <c r="BT34" s="124" t="str">
        <f>IF(jednotlivci!M34="","",jednotlivci!M34)</f>
        <v/>
      </c>
      <c r="BU34" t="str">
        <f>jednotlivci!N34</f>
        <v/>
      </c>
      <c r="BV34" s="124" t="str">
        <f t="shared" ref="BV34" si="173">IF(BS34="","",MIN(BU34:BU35)+MAX(BU34:BU35)/1000000000)</f>
        <v/>
      </c>
      <c r="BW34" s="124" t="str">
        <f t="shared" ref="BW34" si="174">IF(BS34="","",IF(BV34&gt;998,MAX(BQ$30:BQ$49),RANK(BV34,BV$30:BV$49,1)))</f>
        <v/>
      </c>
      <c r="CA34" s="124"/>
      <c r="CB34" s="124"/>
      <c r="CC34" s="124"/>
      <c r="CD34">
        <f>'Běh s PHP startovky'!D33</f>
        <v>2</v>
      </c>
      <c r="CE34" t="str">
        <f>'Běh s PHP startovky'!H33</f>
        <v/>
      </c>
      <c r="CG34" s="124" t="str">
        <f>IF(CI34="","",MAX(CG$4:CG32)+1)</f>
        <v/>
      </c>
      <c r="CH34" s="124" t="str">
        <f>IF(jednotlivci!A34="","",jednotlivci!A34)</f>
        <v/>
      </c>
      <c r="CI34" s="124" t="str">
        <f>IF(jednotlivci!B34="","",jednotlivci!B34)</f>
        <v/>
      </c>
      <c r="CJ34" s="124" t="str">
        <f>IF(jednotlivci!C34="","",jednotlivci!C34)</f>
        <v/>
      </c>
      <c r="CK34" t="str">
        <f>jednotlivci!F34</f>
        <v/>
      </c>
      <c r="CL34" s="124" t="str">
        <f t="shared" ref="CL34" si="175">IF(CI34="","",MIN(CK34:CK35)+MAX(CK34:CK35)/1000000000)</f>
        <v/>
      </c>
      <c r="CM34" s="124" t="str">
        <f t="shared" ref="CM34" si="176">IF(CI34="","",IF(CL34&gt;998,MAX(CG$30:CG$49),RANK(CL34,CL$30:CL$49,1)))</f>
        <v/>
      </c>
      <c r="CQ34" s="124" t="str">
        <f>IF(CS34="","",MAX(CQ$4:CQ32)+1)</f>
        <v/>
      </c>
      <c r="CR34" s="124" t="str">
        <f>IF(jednotlivci!K34="","",jednotlivci!K34)</f>
        <v/>
      </c>
      <c r="CS34" s="124" t="str">
        <f>IF(jednotlivci!L34="","",jednotlivci!L34)</f>
        <v/>
      </c>
      <c r="CT34" s="124" t="str">
        <f>IF(jednotlivci!M34="","",jednotlivci!M34)</f>
        <v/>
      </c>
      <c r="CU34" t="str">
        <f>jednotlivci!P34</f>
        <v/>
      </c>
      <c r="CV34" s="124" t="str">
        <f t="shared" ref="CV34" si="177">IF(CS34="","",MIN(CU34:CU35)+MAX(CU34:CU35)/1000000000)</f>
        <v/>
      </c>
      <c r="CW34" s="124" t="str">
        <f t="shared" ref="CW34" si="178">IF(CS34="","",IF(CV34&gt;998,MAX(CQ$30:CQ$49),RANK(CV34,CV$30:CV$49,1)))</f>
        <v/>
      </c>
    </row>
    <row r="35" spans="1:101">
      <c r="A35" s="124" t="str">
        <f>Družstva!A35</f>
        <v/>
      </c>
      <c r="B35" s="124">
        <f>Družstva!B35</f>
        <v>0</v>
      </c>
      <c r="C35" t="str">
        <f>Družstva!C35</f>
        <v/>
      </c>
      <c r="D35" s="124" t="str">
        <f>Družstva!D35</f>
        <v/>
      </c>
      <c r="E35" t="str">
        <f>Družstva!E35</f>
        <v/>
      </c>
      <c r="F35" s="124" t="str">
        <f>Družstva!F35</f>
        <v/>
      </c>
      <c r="G35" t="str">
        <f>Družstva!G35</f>
        <v/>
      </c>
      <c r="H35" s="124" t="str">
        <f>Družstva!H35</f>
        <v/>
      </c>
      <c r="I35" s="124" t="str">
        <f t="shared" ref="I35" si="179">IF(B35=0,"",D35*1.000001+F35+H35)</f>
        <v/>
      </c>
      <c r="J35" s="124" t="str">
        <f t="shared" ref="J35" si="180">IF(B35=0,"",RANK(I35,I$29:I$48,1))</f>
        <v/>
      </c>
      <c r="N35" s="124"/>
      <c r="O35" s="124"/>
      <c r="P35" t="str">
        <f>'stovky družstva'!C35:C38</f>
        <v>1 pokus</v>
      </c>
      <c r="Q35" t="str">
        <f>'stovky družstva'!D35:D38</f>
        <v/>
      </c>
      <c r="R35" t="str">
        <f>'stovky družstva'!E35:E38</f>
        <v/>
      </c>
      <c r="S35" t="str">
        <f>'stovky družstva'!F35:F38</f>
        <v/>
      </c>
      <c r="T35" t="str">
        <f>'stovky družstva'!G35:G38</f>
        <v/>
      </c>
      <c r="U35" t="str">
        <f>'stovky družstva'!H35:H38</f>
        <v/>
      </c>
      <c r="V35" t="str">
        <f>'stovky družstva'!I35:I38</f>
        <v/>
      </c>
      <c r="W35" t="str">
        <f>'stovky družstva'!J35:J38</f>
        <v/>
      </c>
      <c r="X35">
        <f t="shared" ref="X35" si="181">IF(SUM(Q35:Q36)=0,999,MIN(Q35:Q36))</f>
        <v>999</v>
      </c>
      <c r="Y35">
        <f t="shared" ref="Y35" si="182">IF(SUM(R35:R36)=0,999,MIN(R35:R36))</f>
        <v>999</v>
      </c>
      <c r="Z35">
        <f t="shared" ref="Z35" si="183">IF(SUM(S35:S36)=0,999,MIN(S35:S36))</f>
        <v>999</v>
      </c>
      <c r="AA35">
        <f t="shared" ref="AA35" si="184">IF(SUM(T35:T36)=0,999,MIN(T35:T36))</f>
        <v>999</v>
      </c>
      <c r="AB35">
        <f t="shared" ref="AB35" si="185">IF(SUM(U35:U36)=0,999,MIN(U35:U36))</f>
        <v>999</v>
      </c>
      <c r="AC35">
        <f>IF(SUM(V35:V36)=0,999,MIN(V35:V36))</f>
        <v>999</v>
      </c>
      <c r="AD35">
        <f>IF(SUM(W35:W36)=0,999,MIN(W35:W36))</f>
        <v>999</v>
      </c>
      <c r="AE35" s="124"/>
      <c r="AF35" s="124"/>
      <c r="AJ35" s="124"/>
      <c r="AK35" s="124"/>
      <c r="AL35" s="124"/>
      <c r="BA35" s="124">
        <v>16</v>
      </c>
      <c r="BB35" s="124" t="str">
        <f>'stovky startovka'!A34</f>
        <v/>
      </c>
      <c r="BC35" s="124">
        <f>'stovky startovka'!B34</f>
        <v>0</v>
      </c>
      <c r="BD35" s="124" t="str">
        <f>'stovky startovka'!C34</f>
        <v/>
      </c>
      <c r="BE35" t="str">
        <f>IF('stovky startovka'!H34="","",'stovky startovka'!H34)</f>
        <v/>
      </c>
      <c r="BG35" s="124"/>
      <c r="BH35" s="124"/>
      <c r="BI35" s="124"/>
      <c r="BJ35" s="124"/>
      <c r="BK35" t="str">
        <f>jednotlivci!D35</f>
        <v/>
      </c>
      <c r="BL35" s="124"/>
      <c r="BM35" s="124"/>
      <c r="BQ35" s="124"/>
      <c r="BR35" s="124"/>
      <c r="BS35" s="124"/>
      <c r="BT35" s="124"/>
      <c r="BU35" t="str">
        <f>jednotlivci!N35</f>
        <v/>
      </c>
      <c r="BV35" s="124"/>
      <c r="BW35" s="124"/>
      <c r="CA35" s="124" t="str">
        <f>'Běh s PHP startovky'!A34</f>
        <v/>
      </c>
      <c r="CB35" s="124">
        <f>'Běh s PHP startovky'!B34</f>
        <v>0</v>
      </c>
      <c r="CC35" s="124" t="str">
        <f>'Běh s PHP startovky'!C34</f>
        <v/>
      </c>
      <c r="CD35">
        <f>'Běh s PHP startovky'!D34</f>
        <v>1</v>
      </c>
      <c r="CE35" t="str">
        <f>'Běh s PHP startovky'!H34</f>
        <v/>
      </c>
      <c r="CG35" s="124"/>
      <c r="CH35" s="124"/>
      <c r="CI35" s="124"/>
      <c r="CJ35" s="124"/>
      <c r="CK35" t="str">
        <f>jednotlivci!F35</f>
        <v/>
      </c>
      <c r="CL35" s="124"/>
      <c r="CM35" s="124"/>
      <c r="CQ35" s="124"/>
      <c r="CR35" s="124"/>
      <c r="CS35" s="124"/>
      <c r="CT35" s="124"/>
      <c r="CU35" t="str">
        <f>jednotlivci!P35</f>
        <v/>
      </c>
      <c r="CV35" s="124"/>
      <c r="CW35" s="124"/>
    </row>
    <row r="36" spans="1:101">
      <c r="A36" s="124"/>
      <c r="B36" s="124"/>
      <c r="C36" t="str">
        <f>Družstva!C36</f>
        <v/>
      </c>
      <c r="D36" s="124"/>
      <c r="E36" t="str">
        <f>Družstva!E36</f>
        <v/>
      </c>
      <c r="F36" s="124"/>
      <c r="G36">
        <f>Družstva!G36</f>
        <v>0</v>
      </c>
      <c r="H36" s="124"/>
      <c r="I36" s="124"/>
      <c r="J36" s="124"/>
      <c r="N36" s="124"/>
      <c r="O36" s="124"/>
      <c r="P36" t="str">
        <f>'stovky družstva'!C36:C39</f>
        <v>2pokus</v>
      </c>
      <c r="Q36" t="str">
        <f>'stovky družstva'!D36:D39</f>
        <v/>
      </c>
      <c r="R36" t="str">
        <f>'stovky družstva'!E36:E39</f>
        <v/>
      </c>
      <c r="S36" t="str">
        <f>'stovky družstva'!F36:F39</f>
        <v/>
      </c>
      <c r="T36" t="str">
        <f>'stovky družstva'!G36:G39</f>
        <v/>
      </c>
      <c r="U36" t="str">
        <f>'stovky družstva'!H36:H39</f>
        <v/>
      </c>
      <c r="V36" t="str">
        <f>'stovky družstva'!I36:I39</f>
        <v/>
      </c>
      <c r="W36" t="str">
        <f>'stovky družstva'!J36:J39</f>
        <v/>
      </c>
      <c r="X36">
        <f>SMALL($X35:$AD35,X$5)</f>
        <v>999</v>
      </c>
      <c r="Y36">
        <f t="shared" ref="Y36" si="186">SMALL($X35:$AD35,Y$5)</f>
        <v>999</v>
      </c>
      <c r="Z36">
        <f t="shared" ref="Z36" si="187">SMALL($X35:$AD35,Z$5)</f>
        <v>999</v>
      </c>
      <c r="AA36">
        <f t="shared" ref="AA36" si="188">SMALL($X35:$AD35,AA$5)</f>
        <v>999</v>
      </c>
      <c r="AB36">
        <f t="shared" ref="AB36" si="189">SMALL($X35:$AD35,AB$5)</f>
        <v>999</v>
      </c>
      <c r="AE36" s="124"/>
      <c r="AF36" s="124"/>
      <c r="AJ36" s="124" t="str">
        <f>jednotlivci!A36</f>
        <v/>
      </c>
      <c r="AK36" s="124">
        <f>jednotlivci!B36</f>
        <v>0</v>
      </c>
      <c r="AL36" s="124">
        <f>jednotlivci!C36</f>
        <v>0</v>
      </c>
      <c r="BA36" s="124"/>
      <c r="BB36" s="124"/>
      <c r="BC36" s="124"/>
      <c r="BD36" s="124"/>
      <c r="BE36" t="str">
        <f>IF('stovky startovka'!H35="","",'stovky startovka'!H35)</f>
        <v/>
      </c>
      <c r="BG36" s="124" t="str">
        <f>IF(BI36="","",MAX(BG$30:BG34)+1)</f>
        <v/>
      </c>
      <c r="BH36" s="124" t="str">
        <f>IF(jednotlivci!A36="","",jednotlivci!A36)</f>
        <v/>
      </c>
      <c r="BI36" s="124" t="str">
        <f>IF(jednotlivci!B36="","",jednotlivci!B36)</f>
        <v/>
      </c>
      <c r="BJ36" s="124" t="str">
        <f>IF(jednotlivci!C36="","",jednotlivci!C36)</f>
        <v/>
      </c>
      <c r="BK36" t="str">
        <f>jednotlivci!D36</f>
        <v/>
      </c>
      <c r="BL36" s="124" t="str">
        <f t="shared" ref="BL36" si="190">IF(BI36="","",MIN(BK36:BK37)+MAX(BK36:BK37)/1000000000)</f>
        <v/>
      </c>
      <c r="BM36" s="124" t="str">
        <f t="shared" ref="BM36" si="191">IF(BI36="","",IF(BL36&gt;998,MAX(BG$30:BG$49),RANK(BL36,BL$30:BL$49,1)))</f>
        <v/>
      </c>
      <c r="BQ36" s="124" t="str">
        <f>IF(BS36="","",MAX(BQ$30:BQ34)+1)</f>
        <v/>
      </c>
      <c r="BR36" s="124" t="str">
        <f>IF(jednotlivci!K36="","",jednotlivci!K36)</f>
        <v/>
      </c>
      <c r="BS36" s="124" t="str">
        <f>IF(jednotlivci!L36="","",jednotlivci!L36)</f>
        <v/>
      </c>
      <c r="BT36" s="124" t="str">
        <f>IF(jednotlivci!M36="","",jednotlivci!M36)</f>
        <v/>
      </c>
      <c r="BU36" t="str">
        <f>jednotlivci!N36</f>
        <v/>
      </c>
      <c r="BV36" s="124" t="str">
        <f t="shared" ref="BV36" si="192">IF(BS36="","",MIN(BU36:BU37)+MAX(BU36:BU37)/1000000000)</f>
        <v/>
      </c>
      <c r="BW36" s="124" t="str">
        <f t="shared" ref="BW36" si="193">IF(BS36="","",IF(BV36&gt;998,MAX(BQ$30:BQ$49),RANK(BV36,BV$30:BV$49,1)))</f>
        <v/>
      </c>
      <c r="CA36" s="124"/>
      <c r="CB36" s="124"/>
      <c r="CC36" s="124"/>
      <c r="CD36">
        <f>'Běh s PHP startovky'!D35</f>
        <v>2</v>
      </c>
      <c r="CE36" t="str">
        <f>'Běh s PHP startovky'!H35</f>
        <v/>
      </c>
      <c r="CG36" s="124" t="str">
        <f>IF(CI36="","",MAX(CG$4:CG34)+1)</f>
        <v/>
      </c>
      <c r="CH36" s="124" t="str">
        <f>IF(jednotlivci!A36="","",jednotlivci!A36)</f>
        <v/>
      </c>
      <c r="CI36" s="124" t="str">
        <f>IF(jednotlivci!B36="","",jednotlivci!B36)</f>
        <v/>
      </c>
      <c r="CJ36" s="124" t="str">
        <f>IF(jednotlivci!C36="","",jednotlivci!C36)</f>
        <v/>
      </c>
      <c r="CK36" t="str">
        <f>jednotlivci!F36</f>
        <v/>
      </c>
      <c r="CL36" s="124" t="str">
        <f t="shared" ref="CL36" si="194">IF(CI36="","",MIN(CK36:CK37)+MAX(CK36:CK37)/1000000000)</f>
        <v/>
      </c>
      <c r="CM36" s="124" t="str">
        <f t="shared" ref="CM36" si="195">IF(CI36="","",IF(CL36&gt;998,MAX(CG$30:CG$49),RANK(CL36,CL$30:CL$49,1)))</f>
        <v/>
      </c>
      <c r="CQ36" s="124" t="str">
        <f>IF(CS36="","",MAX(CQ$4:CQ34)+1)</f>
        <v/>
      </c>
      <c r="CR36" s="124" t="str">
        <f>IF(jednotlivci!K36="","",jednotlivci!K36)</f>
        <v/>
      </c>
      <c r="CS36" s="124" t="str">
        <f>IF(jednotlivci!L36="","",jednotlivci!L36)</f>
        <v/>
      </c>
      <c r="CT36" s="124" t="str">
        <f>IF(jednotlivci!M36="","",jednotlivci!M36)</f>
        <v/>
      </c>
      <c r="CU36" t="str">
        <f>jednotlivci!P36</f>
        <v/>
      </c>
      <c r="CV36" s="124" t="str">
        <f t="shared" ref="CV36" si="196">IF(CS36="","",MIN(CU36:CU37)+MAX(CU36:CU37)/1000000000)</f>
        <v/>
      </c>
      <c r="CW36" s="124" t="str">
        <f t="shared" ref="CW36" si="197">IF(CS36="","",IF(CV36&gt;998,MAX(CQ$30:CQ$49),RANK(CV36,CV$30:CV$49,1)))</f>
        <v/>
      </c>
    </row>
    <row r="37" spans="1:101">
      <c r="A37" s="124" t="str">
        <f>Družstva!A37</f>
        <v/>
      </c>
      <c r="B37" s="124">
        <f>Družstva!B37</f>
        <v>0</v>
      </c>
      <c r="C37" t="str">
        <f>Družstva!C37</f>
        <v/>
      </c>
      <c r="D37" s="124" t="str">
        <f>Družstva!D37</f>
        <v/>
      </c>
      <c r="E37" t="str">
        <f>Družstva!E37</f>
        <v/>
      </c>
      <c r="F37" s="124" t="str">
        <f>Družstva!F37</f>
        <v/>
      </c>
      <c r="G37" t="str">
        <f>Družstva!G37</f>
        <v/>
      </c>
      <c r="H37" s="124" t="str">
        <f>Družstva!H37</f>
        <v/>
      </c>
      <c r="I37" s="124" t="str">
        <f t="shared" ref="I37" si="198">IF(B37=0,"",D37*1.000001+F37+H37)</f>
        <v/>
      </c>
      <c r="J37" s="124" t="str">
        <f t="shared" ref="J37" si="199">IF(B37=0,"",RANK(I37,I$29:I$48,1))</f>
        <v/>
      </c>
      <c r="N37" s="124" t="str">
        <f>'stovky družstva'!A37:A40</f>
        <v/>
      </c>
      <c r="O37" s="124" t="str">
        <f>IF('stovky družstva'!B37:B40="","",'stovky družstva'!B37:B40)</f>
        <v/>
      </c>
      <c r="P37" t="str">
        <f>'stovky družstva'!C37:C40</f>
        <v>st. čis.</v>
      </c>
      <c r="Q37" t="str">
        <f>'stovky družstva'!D37:D40</f>
        <v/>
      </c>
      <c r="R37" t="str">
        <f>'stovky družstva'!E37:E40</f>
        <v/>
      </c>
      <c r="S37" t="str">
        <f>'stovky družstva'!F37:F40</f>
        <v/>
      </c>
      <c r="T37" t="str">
        <f>'stovky družstva'!G37:G40</f>
        <v/>
      </c>
      <c r="U37" t="str">
        <f>'stovky družstva'!H37:H40</f>
        <v/>
      </c>
      <c r="V37" t="str">
        <f>'stovky družstva'!I37:I40</f>
        <v/>
      </c>
      <c r="W37" t="str">
        <f>'stovky družstva'!J37:J40</f>
        <v/>
      </c>
      <c r="AE37" s="124" t="str">
        <f t="shared" ref="AE37" si="200">IF(O37="","",IF(SMALL(X39:AD39,5)=999,999,IF(SMALL(X39:AD39,5)=998,998,SUM(X40:AD40))))</f>
        <v/>
      </c>
      <c r="AF37" s="124" t="str">
        <f t="shared" ref="AF37" si="201">IF(O37="","",IF(AE37=998, MAX(N$5:N$44),IF(AE37=999,MAX(N$5:N$44),RANK(AE37,AE$5:AE$44,1))))</f>
        <v/>
      </c>
      <c r="AJ37" s="124"/>
      <c r="AK37" s="124"/>
      <c r="AL37" s="124"/>
      <c r="BA37" s="124">
        <v>17</v>
      </c>
      <c r="BB37" s="124" t="str">
        <f>'stovky startovka'!A36</f>
        <v/>
      </c>
      <c r="BC37" s="124">
        <f>'stovky startovka'!B36</f>
        <v>0</v>
      </c>
      <c r="BD37" s="124" t="str">
        <f>'stovky startovka'!C36</f>
        <v/>
      </c>
      <c r="BE37" t="str">
        <f>IF('stovky startovka'!H36="","",'stovky startovka'!H36)</f>
        <v/>
      </c>
      <c r="BG37" s="124"/>
      <c r="BH37" s="124"/>
      <c r="BI37" s="124"/>
      <c r="BJ37" s="124"/>
      <c r="BK37" t="str">
        <f>jednotlivci!D37</f>
        <v/>
      </c>
      <c r="BL37" s="124"/>
      <c r="BM37" s="124"/>
      <c r="BQ37" s="124"/>
      <c r="BR37" s="124"/>
      <c r="BS37" s="124"/>
      <c r="BT37" s="124"/>
      <c r="BU37" t="str">
        <f>jednotlivci!N37</f>
        <v/>
      </c>
      <c r="BV37" s="124"/>
      <c r="BW37" s="124"/>
      <c r="CA37" s="124" t="str">
        <f>'Běh s PHP startovky'!A36</f>
        <v/>
      </c>
      <c r="CB37" s="124">
        <f>'Běh s PHP startovky'!B36</f>
        <v>0</v>
      </c>
      <c r="CC37" s="124" t="str">
        <f>'Běh s PHP startovky'!C36</f>
        <v/>
      </c>
      <c r="CD37">
        <f>'Běh s PHP startovky'!D36</f>
        <v>1</v>
      </c>
      <c r="CE37" t="str">
        <f>'Běh s PHP startovky'!H36</f>
        <v/>
      </c>
      <c r="CG37" s="124"/>
      <c r="CH37" s="124"/>
      <c r="CI37" s="124"/>
      <c r="CJ37" s="124"/>
      <c r="CK37" t="str">
        <f>jednotlivci!F37</f>
        <v/>
      </c>
      <c r="CL37" s="124"/>
      <c r="CM37" s="124"/>
      <c r="CQ37" s="124"/>
      <c r="CR37" s="124"/>
      <c r="CS37" s="124"/>
      <c r="CT37" s="124"/>
      <c r="CU37" t="str">
        <f>jednotlivci!P37</f>
        <v/>
      </c>
      <c r="CV37" s="124"/>
      <c r="CW37" s="124"/>
    </row>
    <row r="38" spans="1:101">
      <c r="A38" s="124"/>
      <c r="B38" s="124"/>
      <c r="C38" t="str">
        <f>Družstva!C38</f>
        <v/>
      </c>
      <c r="D38" s="124"/>
      <c r="E38" t="str">
        <f>Družstva!E38</f>
        <v/>
      </c>
      <c r="F38" s="124"/>
      <c r="G38">
        <f>Družstva!G38</f>
        <v>0</v>
      </c>
      <c r="H38" s="124"/>
      <c r="I38" s="124"/>
      <c r="J38" s="124"/>
      <c r="N38" s="124"/>
      <c r="O38" s="124"/>
      <c r="P38" t="str">
        <f>'stovky družstva'!C38:C41</f>
        <v>jméno</v>
      </c>
      <c r="Q38">
        <f>'stovky družstva'!D38:D41</f>
        <v>0</v>
      </c>
      <c r="R38">
        <f>'stovky družstva'!E38:E41</f>
        <v>0</v>
      </c>
      <c r="S38">
        <f>'stovky družstva'!F38:F41</f>
        <v>0</v>
      </c>
      <c r="T38">
        <f>'stovky družstva'!G38:G41</f>
        <v>0</v>
      </c>
      <c r="U38">
        <f>'stovky družstva'!H38:H41</f>
        <v>0</v>
      </c>
      <c r="V38">
        <f>'stovky družstva'!I38:I41</f>
        <v>0</v>
      </c>
      <c r="W38">
        <f>'stovky družstva'!J38:J41</f>
        <v>0</v>
      </c>
      <c r="AE38" s="124"/>
      <c r="AF38" s="124"/>
      <c r="AJ38" s="124" t="str">
        <f>jednotlivci!A38</f>
        <v/>
      </c>
      <c r="AK38" s="124">
        <f>jednotlivci!B38</f>
        <v>0</v>
      </c>
      <c r="AL38" s="124">
        <f>jednotlivci!C38</f>
        <v>0</v>
      </c>
      <c r="BA38" s="124"/>
      <c r="BB38" s="124"/>
      <c r="BC38" s="124"/>
      <c r="BD38" s="124"/>
      <c r="BE38" t="str">
        <f>IF('stovky startovka'!H37="","",'stovky startovka'!H37)</f>
        <v/>
      </c>
      <c r="BG38" s="124" t="str">
        <f>IF(BI38="","",MAX(BG$30:BG36)+1)</f>
        <v/>
      </c>
      <c r="BH38" s="124" t="str">
        <f>IF(jednotlivci!A38="","",jednotlivci!A38)</f>
        <v/>
      </c>
      <c r="BI38" s="124" t="str">
        <f>IF(jednotlivci!B38="","",jednotlivci!B38)</f>
        <v/>
      </c>
      <c r="BJ38" s="124" t="str">
        <f>IF(jednotlivci!C38="","",jednotlivci!C38)</f>
        <v/>
      </c>
      <c r="BK38" t="str">
        <f>jednotlivci!D38</f>
        <v/>
      </c>
      <c r="BL38" s="124" t="str">
        <f t="shared" ref="BL38" si="202">IF(BI38="","",MIN(BK38:BK39)+MAX(BK38:BK39)/1000000000)</f>
        <v/>
      </c>
      <c r="BM38" s="124" t="str">
        <f t="shared" ref="BM38" si="203">IF(BI38="","",IF(BL38&gt;998,MAX(BG$30:BG$49),RANK(BL38,BL$30:BL$49,1)))</f>
        <v/>
      </c>
      <c r="BQ38" s="124" t="str">
        <f>IF(BS38="","",MAX(BQ$30:BQ36)+1)</f>
        <v/>
      </c>
      <c r="BR38" s="124" t="str">
        <f>IF(jednotlivci!K38="","",jednotlivci!K38)</f>
        <v/>
      </c>
      <c r="BS38" s="124" t="str">
        <f>IF(jednotlivci!L38="","",jednotlivci!L38)</f>
        <v/>
      </c>
      <c r="BT38" s="124" t="str">
        <f>IF(jednotlivci!M38="","",jednotlivci!M38)</f>
        <v/>
      </c>
      <c r="BU38" t="str">
        <f>jednotlivci!N38</f>
        <v/>
      </c>
      <c r="BV38" s="124" t="str">
        <f t="shared" ref="BV38" si="204">IF(BS38="","",MIN(BU38:BU39)+MAX(BU38:BU39)/1000000000)</f>
        <v/>
      </c>
      <c r="BW38" s="124" t="str">
        <f t="shared" ref="BW38" si="205">IF(BS38="","",IF(BV38&gt;998,MAX(BQ$30:BQ$49),RANK(BV38,BV$30:BV$49,1)))</f>
        <v/>
      </c>
      <c r="CA38" s="124"/>
      <c r="CB38" s="124"/>
      <c r="CC38" s="124"/>
      <c r="CD38">
        <f>'Běh s PHP startovky'!D37</f>
        <v>2</v>
      </c>
      <c r="CE38" t="str">
        <f>'Běh s PHP startovky'!H37</f>
        <v/>
      </c>
      <c r="CG38" s="124" t="str">
        <f>IF(CI38="","",MAX(CG$4:CG36)+1)</f>
        <v/>
      </c>
      <c r="CH38" s="124" t="str">
        <f>IF(jednotlivci!A38="","",jednotlivci!A38)</f>
        <v/>
      </c>
      <c r="CI38" s="124" t="str">
        <f>IF(jednotlivci!B38="","",jednotlivci!B38)</f>
        <v/>
      </c>
      <c r="CJ38" s="124" t="str">
        <f>IF(jednotlivci!C38="","",jednotlivci!C38)</f>
        <v/>
      </c>
      <c r="CK38" t="str">
        <f>jednotlivci!F38</f>
        <v/>
      </c>
      <c r="CL38" s="124" t="str">
        <f t="shared" ref="CL38" si="206">IF(CI38="","",MIN(CK38:CK39)+MAX(CK38:CK39)/1000000000)</f>
        <v/>
      </c>
      <c r="CM38" s="124" t="str">
        <f t="shared" ref="CM38" si="207">IF(CI38="","",IF(CL38&gt;998,MAX(CG$30:CG$49),RANK(CL38,CL$30:CL$49,1)))</f>
        <v/>
      </c>
      <c r="CQ38" s="124" t="str">
        <f>IF(CS38="","",MAX(CQ$4:CQ36)+1)</f>
        <v/>
      </c>
      <c r="CR38" s="124" t="str">
        <f>IF(jednotlivci!K38="","",jednotlivci!K38)</f>
        <v/>
      </c>
      <c r="CS38" s="124" t="str">
        <f>IF(jednotlivci!L38="","",jednotlivci!L38)</f>
        <v/>
      </c>
      <c r="CT38" s="124" t="str">
        <f>IF(jednotlivci!M38="","",jednotlivci!M38)</f>
        <v/>
      </c>
      <c r="CU38" t="str">
        <f>jednotlivci!P38</f>
        <v/>
      </c>
      <c r="CV38" s="124" t="str">
        <f t="shared" ref="CV38" si="208">IF(CS38="","",MIN(CU38:CU39)+MAX(CU38:CU39)/1000000000)</f>
        <v/>
      </c>
      <c r="CW38" s="124" t="str">
        <f t="shared" ref="CW38" si="209">IF(CS38="","",IF(CV38&gt;998,MAX(CQ$30:CQ$49),RANK(CV38,CV$30:CV$49,1)))</f>
        <v/>
      </c>
    </row>
    <row r="39" spans="1:101">
      <c r="A39" s="124" t="str">
        <f>Družstva!A39</f>
        <v/>
      </c>
      <c r="B39" s="124">
        <f>Družstva!B39</f>
        <v>0</v>
      </c>
      <c r="C39" t="str">
        <f>Družstva!C39</f>
        <v/>
      </c>
      <c r="D39" s="124" t="str">
        <f>Družstva!D39</f>
        <v/>
      </c>
      <c r="E39" t="str">
        <f>Družstva!E39</f>
        <v/>
      </c>
      <c r="F39" s="124" t="str">
        <f>Družstva!F39</f>
        <v/>
      </c>
      <c r="G39" t="str">
        <f>Družstva!G39</f>
        <v/>
      </c>
      <c r="H39" s="124" t="str">
        <f>Družstva!H39</f>
        <v/>
      </c>
      <c r="I39" s="124" t="str">
        <f t="shared" ref="I39" si="210">IF(B39=0,"",D39*1.000001+F39+H39)</f>
        <v/>
      </c>
      <c r="J39" s="124" t="str">
        <f t="shared" ref="J39" si="211">IF(B39=0,"",RANK(I39,I$29:I$48,1))</f>
        <v/>
      </c>
      <c r="N39" s="124"/>
      <c r="O39" s="124"/>
      <c r="P39" t="str">
        <f>'stovky družstva'!C39:C42</f>
        <v>1 pokus</v>
      </c>
      <c r="Q39" t="str">
        <f>'stovky družstva'!D39:D42</f>
        <v/>
      </c>
      <c r="R39" t="str">
        <f>'stovky družstva'!E39:E42</f>
        <v/>
      </c>
      <c r="S39" t="str">
        <f>'stovky družstva'!F39:F42</f>
        <v/>
      </c>
      <c r="T39" t="str">
        <f>'stovky družstva'!G39:G42</f>
        <v/>
      </c>
      <c r="U39" t="str">
        <f>'stovky družstva'!H39:H42</f>
        <v/>
      </c>
      <c r="V39" t="str">
        <f>'stovky družstva'!I39:I42</f>
        <v/>
      </c>
      <c r="W39" t="str">
        <f>'stovky družstva'!J39:J42</f>
        <v/>
      </c>
      <c r="X39">
        <f t="shared" ref="X39" si="212">IF(SUM(Q39:Q40)=0,999,MIN(Q39:Q40))</f>
        <v>999</v>
      </c>
      <c r="Y39">
        <f t="shared" ref="Y39" si="213">IF(SUM(R39:R40)=0,999,MIN(R39:R40))</f>
        <v>999</v>
      </c>
      <c r="Z39">
        <f t="shared" ref="Z39" si="214">IF(SUM(S39:S40)=0,999,MIN(S39:S40))</f>
        <v>999</v>
      </c>
      <c r="AA39">
        <f t="shared" ref="AA39" si="215">IF(SUM(T39:T40)=0,999,MIN(T39:T40))</f>
        <v>999</v>
      </c>
      <c r="AB39">
        <f t="shared" ref="AB39" si="216">IF(SUM(U39:U40)=0,999,MIN(U39:U40))</f>
        <v>999</v>
      </c>
      <c r="AC39">
        <f>IF(SUM(V39:V40)=0,999,MIN(V39:V40))</f>
        <v>999</v>
      </c>
      <c r="AD39">
        <f>IF(SUM(W39:W40)=0,999,MIN(W39:W40))</f>
        <v>999</v>
      </c>
      <c r="AE39" s="124"/>
      <c r="AF39" s="124"/>
      <c r="AJ39" s="124"/>
      <c r="AK39" s="124"/>
      <c r="AL39" s="124"/>
      <c r="BA39" s="124">
        <v>18</v>
      </c>
      <c r="BB39" s="124" t="str">
        <f>'stovky startovka'!A38</f>
        <v/>
      </c>
      <c r="BC39" s="124">
        <f>'stovky startovka'!B38</f>
        <v>0</v>
      </c>
      <c r="BD39" s="124" t="str">
        <f>'stovky startovka'!C38</f>
        <v/>
      </c>
      <c r="BE39" t="str">
        <f>IF('stovky startovka'!H38="","",'stovky startovka'!H38)</f>
        <v/>
      </c>
      <c r="BG39" s="124"/>
      <c r="BH39" s="124"/>
      <c r="BI39" s="124"/>
      <c r="BJ39" s="124"/>
      <c r="BK39" t="str">
        <f>jednotlivci!D39</f>
        <v/>
      </c>
      <c r="BL39" s="124"/>
      <c r="BM39" s="124"/>
      <c r="BQ39" s="124"/>
      <c r="BR39" s="124"/>
      <c r="BS39" s="124"/>
      <c r="BT39" s="124"/>
      <c r="BU39" t="str">
        <f>jednotlivci!N39</f>
        <v/>
      </c>
      <c r="BV39" s="124"/>
      <c r="BW39" s="124"/>
      <c r="CA39" s="124" t="str">
        <f>'Běh s PHP startovky'!A38</f>
        <v/>
      </c>
      <c r="CB39" s="124">
        <f>'Běh s PHP startovky'!B38</f>
        <v>0</v>
      </c>
      <c r="CC39" s="124" t="str">
        <f>'Běh s PHP startovky'!C38</f>
        <v/>
      </c>
      <c r="CD39">
        <f>'Běh s PHP startovky'!D38</f>
        <v>1</v>
      </c>
      <c r="CE39" t="str">
        <f>'Běh s PHP startovky'!H38</f>
        <v/>
      </c>
      <c r="CG39" s="124"/>
      <c r="CH39" s="124"/>
      <c r="CI39" s="124"/>
      <c r="CJ39" s="124"/>
      <c r="CK39" t="str">
        <f>jednotlivci!F39</f>
        <v/>
      </c>
      <c r="CL39" s="124"/>
      <c r="CM39" s="124"/>
      <c r="CQ39" s="124"/>
      <c r="CR39" s="124"/>
      <c r="CS39" s="124"/>
      <c r="CT39" s="124"/>
      <c r="CU39" t="str">
        <f>jednotlivci!P39</f>
        <v/>
      </c>
      <c r="CV39" s="124"/>
      <c r="CW39" s="124"/>
    </row>
    <row r="40" spans="1:101">
      <c r="A40" s="124"/>
      <c r="B40" s="124"/>
      <c r="C40" t="str">
        <f>Družstva!C40</f>
        <v/>
      </c>
      <c r="D40" s="124"/>
      <c r="E40" t="str">
        <f>Družstva!E40</f>
        <v/>
      </c>
      <c r="F40" s="124"/>
      <c r="G40">
        <f>Družstva!G40</f>
        <v>0</v>
      </c>
      <c r="H40" s="124"/>
      <c r="I40" s="124"/>
      <c r="J40" s="124"/>
      <c r="N40" s="124"/>
      <c r="O40" s="124"/>
      <c r="P40" t="str">
        <f>'stovky družstva'!C40:C43</f>
        <v>2pokus</v>
      </c>
      <c r="Q40" t="str">
        <f>'stovky družstva'!D40:D43</f>
        <v/>
      </c>
      <c r="R40" t="str">
        <f>'stovky družstva'!E40:E43</f>
        <v/>
      </c>
      <c r="S40" t="str">
        <f>'stovky družstva'!F40:F43</f>
        <v/>
      </c>
      <c r="T40" t="str">
        <f>'stovky družstva'!G40:G43</f>
        <v/>
      </c>
      <c r="U40" t="str">
        <f>'stovky družstva'!H40:H43</f>
        <v/>
      </c>
      <c r="V40" t="str">
        <f>'stovky družstva'!I40:I43</f>
        <v/>
      </c>
      <c r="W40" t="str">
        <f>'stovky družstva'!J40:J43</f>
        <v/>
      </c>
      <c r="X40">
        <f>SMALL($X39:$AD39,X$5)</f>
        <v>999</v>
      </c>
      <c r="Y40">
        <f t="shared" ref="Y40" si="217">SMALL($X39:$AD39,Y$5)</f>
        <v>999</v>
      </c>
      <c r="Z40">
        <f t="shared" ref="Z40" si="218">SMALL($X39:$AD39,Z$5)</f>
        <v>999</v>
      </c>
      <c r="AA40">
        <f t="shared" ref="AA40" si="219">SMALL($X39:$AD39,AA$5)</f>
        <v>999</v>
      </c>
      <c r="AB40">
        <f t="shared" ref="AB40" si="220">SMALL($X39:$AD39,AB$5)</f>
        <v>999</v>
      </c>
      <c r="AE40" s="124"/>
      <c r="AF40" s="124"/>
      <c r="AJ40" s="124" t="str">
        <f>jednotlivci!A40</f>
        <v/>
      </c>
      <c r="AK40" s="124">
        <f>jednotlivci!B40</f>
        <v>0</v>
      </c>
      <c r="AL40" s="124">
        <f>jednotlivci!C40</f>
        <v>0</v>
      </c>
      <c r="BA40" s="124"/>
      <c r="BB40" s="124"/>
      <c r="BC40" s="124"/>
      <c r="BD40" s="124"/>
      <c r="BE40" t="str">
        <f>IF('stovky startovka'!H39="","",'stovky startovka'!H39)</f>
        <v/>
      </c>
      <c r="BG40" s="124" t="str">
        <f>IF(BI40="","",MAX(BG$30:BG38)+1)</f>
        <v/>
      </c>
      <c r="BH40" s="124" t="str">
        <f>IF(jednotlivci!A40="","",jednotlivci!A40)</f>
        <v/>
      </c>
      <c r="BI40" s="124" t="str">
        <f>IF(jednotlivci!B40="","",jednotlivci!B40)</f>
        <v/>
      </c>
      <c r="BJ40" s="124" t="str">
        <f>IF(jednotlivci!C40="","",jednotlivci!C40)</f>
        <v/>
      </c>
      <c r="BK40" t="str">
        <f>jednotlivci!D40</f>
        <v/>
      </c>
      <c r="BL40" s="124" t="str">
        <f t="shared" ref="BL40" si="221">IF(BI40="","",MIN(BK40:BK41)+MAX(BK40:BK41)/1000000000)</f>
        <v/>
      </c>
      <c r="BM40" s="124" t="str">
        <f t="shared" ref="BM40" si="222">IF(BI40="","",IF(BL40&gt;998,MAX(BG$30:BG$49),RANK(BL40,BL$30:BL$49,1)))</f>
        <v/>
      </c>
      <c r="BQ40" s="124" t="str">
        <f>IF(BS40="","",MAX(BQ$30:BQ38)+1)</f>
        <v/>
      </c>
      <c r="BR40" s="124" t="str">
        <f>IF(jednotlivci!K40="","",jednotlivci!K40)</f>
        <v/>
      </c>
      <c r="BS40" s="124" t="str">
        <f>IF(jednotlivci!L40="","",jednotlivci!L40)</f>
        <v/>
      </c>
      <c r="BT40" s="124" t="str">
        <f>IF(jednotlivci!M40="","",jednotlivci!M40)</f>
        <v/>
      </c>
      <c r="BU40" t="str">
        <f>jednotlivci!N40</f>
        <v/>
      </c>
      <c r="BV40" s="124" t="str">
        <f t="shared" ref="BV40" si="223">IF(BS40="","",MIN(BU40:BU41)+MAX(BU40:BU41)/1000000000)</f>
        <v/>
      </c>
      <c r="BW40" s="124" t="str">
        <f t="shared" ref="BW40" si="224">IF(BS40="","",IF(BV40&gt;998,MAX(BQ$30:BQ$49),RANK(BV40,BV$30:BV$49,1)))</f>
        <v/>
      </c>
      <c r="CA40" s="124"/>
      <c r="CB40" s="124"/>
      <c r="CC40" s="124"/>
      <c r="CD40">
        <f>'Běh s PHP startovky'!D39</f>
        <v>2</v>
      </c>
      <c r="CE40" t="str">
        <f>'Běh s PHP startovky'!H39</f>
        <v/>
      </c>
      <c r="CG40" s="124" t="str">
        <f>IF(CI40="","",MAX(CG$4:CG38)+1)</f>
        <v/>
      </c>
      <c r="CH40" s="124" t="str">
        <f>IF(jednotlivci!A40="","",jednotlivci!A40)</f>
        <v/>
      </c>
      <c r="CI40" s="124" t="str">
        <f>IF(jednotlivci!B40="","",jednotlivci!B40)</f>
        <v/>
      </c>
      <c r="CJ40" s="124" t="str">
        <f>IF(jednotlivci!C40="","",jednotlivci!C40)</f>
        <v/>
      </c>
      <c r="CK40" t="str">
        <f>jednotlivci!F40</f>
        <v/>
      </c>
      <c r="CL40" s="124" t="str">
        <f t="shared" ref="CL40" si="225">IF(CI40="","",MIN(CK40:CK41)+MAX(CK40:CK41)/1000000000)</f>
        <v/>
      </c>
      <c r="CM40" s="124" t="str">
        <f t="shared" ref="CM40" si="226">IF(CI40="","",IF(CL40&gt;998,MAX(CG$30:CG$49),RANK(CL40,CL$30:CL$49,1)))</f>
        <v/>
      </c>
      <c r="CQ40" s="124" t="str">
        <f>IF(CS40="","",MAX(CQ$4:CQ38)+1)</f>
        <v/>
      </c>
      <c r="CR40" s="124" t="str">
        <f>IF(jednotlivci!K40="","",jednotlivci!K40)</f>
        <v/>
      </c>
      <c r="CS40" s="124" t="str">
        <f>IF(jednotlivci!L40="","",jednotlivci!L40)</f>
        <v/>
      </c>
      <c r="CT40" s="124" t="str">
        <f>IF(jednotlivci!M40="","",jednotlivci!M40)</f>
        <v/>
      </c>
      <c r="CU40" t="str">
        <f>jednotlivci!P40</f>
        <v/>
      </c>
      <c r="CV40" s="124" t="str">
        <f t="shared" ref="CV40" si="227">IF(CS40="","",MIN(CU40:CU41)+MAX(CU40:CU41)/1000000000)</f>
        <v/>
      </c>
      <c r="CW40" s="124" t="str">
        <f t="shared" ref="CW40" si="228">IF(CS40="","",IF(CV40&gt;998,MAX(CQ$30:CQ$49),RANK(CV40,CV$30:CV$49,1)))</f>
        <v/>
      </c>
    </row>
    <row r="41" spans="1:101">
      <c r="A41" s="124" t="str">
        <f>Družstva!A41</f>
        <v/>
      </c>
      <c r="B41" s="124">
        <f>Družstva!B41</f>
        <v>0</v>
      </c>
      <c r="C41" t="str">
        <f>Družstva!C41</f>
        <v/>
      </c>
      <c r="D41" s="124" t="str">
        <f>Družstva!D41</f>
        <v/>
      </c>
      <c r="E41" t="str">
        <f>Družstva!E41</f>
        <v/>
      </c>
      <c r="F41" s="124" t="str">
        <f>Družstva!F41</f>
        <v/>
      </c>
      <c r="G41" t="str">
        <f>Družstva!G41</f>
        <v/>
      </c>
      <c r="H41" s="124" t="str">
        <f>Družstva!H41</f>
        <v/>
      </c>
      <c r="I41" s="124" t="str">
        <f t="shared" ref="I41" si="229">IF(B41=0,"",D41*1.000001+F41+H41)</f>
        <v/>
      </c>
      <c r="J41" s="124" t="str">
        <f t="shared" ref="J41" si="230">IF(B41=0,"",RANK(I41,I$29:I$48,1))</f>
        <v/>
      </c>
      <c r="N41" s="124" t="str">
        <f>'stovky družstva'!A41:A44</f>
        <v/>
      </c>
      <c r="O41" s="124" t="str">
        <f>IF('stovky družstva'!B41:B44="","",'stovky družstva'!B41:B44)</f>
        <v/>
      </c>
      <c r="P41" t="str">
        <f>'stovky družstva'!C41:C44</f>
        <v>st. čis.</v>
      </c>
      <c r="Q41" t="str">
        <f>'stovky družstva'!D41:D44</f>
        <v/>
      </c>
      <c r="R41" t="str">
        <f>'stovky družstva'!E41:E44</f>
        <v/>
      </c>
      <c r="S41" t="str">
        <f>'stovky družstva'!F41:F44</f>
        <v/>
      </c>
      <c r="T41" t="str">
        <f>'stovky družstva'!G41:G44</f>
        <v/>
      </c>
      <c r="U41" t="str">
        <f>'stovky družstva'!H41:H44</f>
        <v/>
      </c>
      <c r="V41" t="str">
        <f>'stovky družstva'!I41:I44</f>
        <v/>
      </c>
      <c r="W41" t="str">
        <f>'stovky družstva'!J41:J44</f>
        <v/>
      </c>
      <c r="AE41" s="124" t="str">
        <f t="shared" ref="AE41" si="231">IF(O41="","",IF(SMALL(X43:AD43,5)=999,999,IF(SMALL(X43:AD43,5)=998,998,SUM(X44:AD44))))</f>
        <v/>
      </c>
      <c r="AF41" s="124" t="str">
        <f t="shared" ref="AF41" si="232">IF(O41="","",IF(AE41=998, MAX(N$5:N$44),IF(AE41=999,MAX(N$5:N$44),RANK(AE41,AE$5:AE$44,1))))</f>
        <v/>
      </c>
      <c r="AJ41" s="124"/>
      <c r="AK41" s="124"/>
      <c r="AL41" s="124"/>
      <c r="BA41" s="124">
        <v>19</v>
      </c>
      <c r="BB41" s="124" t="str">
        <f>'stovky startovka'!A40</f>
        <v/>
      </c>
      <c r="BC41" s="124">
        <f>'stovky startovka'!B40</f>
        <v>0</v>
      </c>
      <c r="BD41" s="124" t="str">
        <f>'stovky startovka'!C40</f>
        <v/>
      </c>
      <c r="BE41" t="str">
        <f>IF('stovky startovka'!H40="","",'stovky startovka'!H40)</f>
        <v/>
      </c>
      <c r="BG41" s="124"/>
      <c r="BH41" s="124"/>
      <c r="BI41" s="124"/>
      <c r="BJ41" s="124"/>
      <c r="BK41" t="str">
        <f>jednotlivci!D41</f>
        <v/>
      </c>
      <c r="BL41" s="124"/>
      <c r="BM41" s="124"/>
      <c r="BQ41" s="124"/>
      <c r="BR41" s="124"/>
      <c r="BS41" s="124"/>
      <c r="BT41" s="124"/>
      <c r="BU41" t="str">
        <f>jednotlivci!N41</f>
        <v/>
      </c>
      <c r="BV41" s="124"/>
      <c r="BW41" s="124"/>
      <c r="CA41" s="124" t="str">
        <f>'Běh s PHP startovky'!A40</f>
        <v/>
      </c>
      <c r="CB41" s="124">
        <f>'Běh s PHP startovky'!B40</f>
        <v>0</v>
      </c>
      <c r="CC41" s="124" t="str">
        <f>'Běh s PHP startovky'!C40</f>
        <v/>
      </c>
      <c r="CD41">
        <f>'Běh s PHP startovky'!D40</f>
        <v>1</v>
      </c>
      <c r="CE41" t="str">
        <f>'Běh s PHP startovky'!H40</f>
        <v/>
      </c>
      <c r="CG41" s="124"/>
      <c r="CH41" s="124"/>
      <c r="CI41" s="124"/>
      <c r="CJ41" s="124"/>
      <c r="CK41" t="str">
        <f>jednotlivci!F41</f>
        <v/>
      </c>
      <c r="CL41" s="124"/>
      <c r="CM41" s="124"/>
      <c r="CQ41" s="124"/>
      <c r="CR41" s="124"/>
      <c r="CS41" s="124"/>
      <c r="CT41" s="124"/>
      <c r="CU41" t="str">
        <f>jednotlivci!P41</f>
        <v/>
      </c>
      <c r="CV41" s="124"/>
      <c r="CW41" s="124"/>
    </row>
    <row r="42" spans="1:101">
      <c r="A42" s="124"/>
      <c r="B42" s="124"/>
      <c r="C42" t="str">
        <f>Družstva!C42</f>
        <v/>
      </c>
      <c r="D42" s="124"/>
      <c r="E42" t="str">
        <f>Družstva!E42</f>
        <v/>
      </c>
      <c r="F42" s="124"/>
      <c r="G42">
        <f>Družstva!G42</f>
        <v>0</v>
      </c>
      <c r="H42" s="124"/>
      <c r="I42" s="124"/>
      <c r="J42" s="124"/>
      <c r="N42" s="124"/>
      <c r="O42" s="124"/>
      <c r="P42" t="str">
        <f>'stovky družstva'!C42:C45</f>
        <v>jméno</v>
      </c>
      <c r="Q42">
        <f>'stovky družstva'!D42:D45</f>
        <v>0</v>
      </c>
      <c r="R42">
        <f>'stovky družstva'!E42:E45</f>
        <v>0</v>
      </c>
      <c r="S42">
        <f>'stovky družstva'!F42:F45</f>
        <v>0</v>
      </c>
      <c r="T42">
        <f>'stovky družstva'!G42:G45</f>
        <v>0</v>
      </c>
      <c r="U42">
        <f>'stovky družstva'!H42:H45</f>
        <v>0</v>
      </c>
      <c r="V42">
        <f>'stovky družstva'!I42:I45</f>
        <v>0</v>
      </c>
      <c r="W42">
        <f>'stovky družstva'!J42:J45</f>
        <v>0</v>
      </c>
      <c r="AE42" s="124"/>
      <c r="AF42" s="124"/>
      <c r="AJ42" s="124" t="str">
        <f>jednotlivci!A42</f>
        <v/>
      </c>
      <c r="AK42" s="124">
        <f>jednotlivci!B42</f>
        <v>0</v>
      </c>
      <c r="AL42" s="124">
        <f>jednotlivci!C42</f>
        <v>0</v>
      </c>
      <c r="BA42" s="124"/>
      <c r="BB42" s="124"/>
      <c r="BC42" s="124"/>
      <c r="BD42" s="124"/>
      <c r="BE42" t="str">
        <f>IF('stovky startovka'!H41="","",'stovky startovka'!H41)</f>
        <v/>
      </c>
      <c r="BG42" s="124" t="str">
        <f>IF(BI42="","",MAX(BG$30:BG40)+1)</f>
        <v/>
      </c>
      <c r="BH42" s="124" t="str">
        <f>IF(jednotlivci!A42="","",jednotlivci!A42)</f>
        <v/>
      </c>
      <c r="BI42" s="124" t="str">
        <f>IF(jednotlivci!B42="","",jednotlivci!B42)</f>
        <v/>
      </c>
      <c r="BJ42" s="124" t="str">
        <f>IF(jednotlivci!C42="","",jednotlivci!C42)</f>
        <v/>
      </c>
      <c r="BK42" t="str">
        <f>jednotlivci!D42</f>
        <v/>
      </c>
      <c r="BL42" s="124" t="str">
        <f t="shared" ref="BL42" si="233">IF(BI42="","",MIN(BK42:BK43)+MAX(BK42:BK43)/1000000000)</f>
        <v/>
      </c>
      <c r="BM42" s="124" t="str">
        <f t="shared" ref="BM42" si="234">IF(BI42="","",IF(BL42&gt;998,MAX(BG$30:BG$49),RANK(BL42,BL$30:BL$49,1)))</f>
        <v/>
      </c>
      <c r="BQ42" s="124" t="str">
        <f>IF(BS42="","",MAX(BQ$30:BQ40)+1)</f>
        <v/>
      </c>
      <c r="BR42" s="124" t="str">
        <f>IF(jednotlivci!K42="","",jednotlivci!K42)</f>
        <v/>
      </c>
      <c r="BS42" s="124" t="str">
        <f>IF(jednotlivci!L42="","",jednotlivci!L42)</f>
        <v/>
      </c>
      <c r="BT42" s="124" t="str">
        <f>IF(jednotlivci!M42="","",jednotlivci!M42)</f>
        <v/>
      </c>
      <c r="BU42" t="str">
        <f>jednotlivci!N42</f>
        <v/>
      </c>
      <c r="BV42" s="124" t="str">
        <f t="shared" ref="BV42" si="235">IF(BS42="","",MIN(BU42:BU43)+MAX(BU42:BU43)/1000000000)</f>
        <v/>
      </c>
      <c r="BW42" s="124" t="str">
        <f t="shared" ref="BW42" si="236">IF(BS42="","",IF(BV42&gt;998,MAX(BQ$30:BQ$49),RANK(BV42,BV$30:BV$49,1)))</f>
        <v/>
      </c>
      <c r="CA42" s="124"/>
      <c r="CB42" s="124"/>
      <c r="CC42" s="124"/>
      <c r="CD42">
        <f>'Běh s PHP startovky'!D41</f>
        <v>2</v>
      </c>
      <c r="CE42" t="str">
        <f>'Běh s PHP startovky'!H41</f>
        <v/>
      </c>
      <c r="CG42" s="124" t="str">
        <f>IF(CI42="","",MAX(CG$4:CG40)+1)</f>
        <v/>
      </c>
      <c r="CH42" s="124" t="str">
        <f>IF(jednotlivci!A42="","",jednotlivci!A42)</f>
        <v/>
      </c>
      <c r="CI42" s="124" t="str">
        <f>IF(jednotlivci!B42="","",jednotlivci!B42)</f>
        <v/>
      </c>
      <c r="CJ42" s="124" t="str">
        <f>IF(jednotlivci!C42="","",jednotlivci!C42)</f>
        <v/>
      </c>
      <c r="CK42" t="str">
        <f>jednotlivci!F42</f>
        <v/>
      </c>
      <c r="CL42" s="124" t="str">
        <f t="shared" ref="CL42" si="237">IF(CI42="","",MIN(CK42:CK43)+MAX(CK42:CK43)/1000000000)</f>
        <v/>
      </c>
      <c r="CM42" s="124" t="str">
        <f t="shared" ref="CM42" si="238">IF(CI42="","",IF(CL42&gt;998,MAX(CG$30:CG$49),RANK(CL42,CL$30:CL$49,1)))</f>
        <v/>
      </c>
      <c r="CQ42" s="124" t="str">
        <f>IF(CS42="","",MAX(CQ$4:CQ40)+1)</f>
        <v/>
      </c>
      <c r="CR42" s="124" t="str">
        <f>IF(jednotlivci!K42="","",jednotlivci!K42)</f>
        <v/>
      </c>
      <c r="CS42" s="124" t="str">
        <f>IF(jednotlivci!L42="","",jednotlivci!L42)</f>
        <v/>
      </c>
      <c r="CT42" s="124" t="str">
        <f>IF(jednotlivci!M42="","",jednotlivci!M42)</f>
        <v/>
      </c>
      <c r="CU42" t="str">
        <f>jednotlivci!P42</f>
        <v/>
      </c>
      <c r="CV42" s="124" t="str">
        <f t="shared" ref="CV42" si="239">IF(CS42="","",MIN(CU42:CU43)+MAX(CU42:CU43)/1000000000)</f>
        <v/>
      </c>
      <c r="CW42" s="124" t="str">
        <f t="shared" ref="CW42" si="240">IF(CS42="","",IF(CV42&gt;998,MAX(CQ$30:CQ$49),RANK(CV42,CV$30:CV$49,1)))</f>
        <v/>
      </c>
    </row>
    <row r="43" spans="1:101">
      <c r="A43" s="124" t="str">
        <f>Družstva!A43</f>
        <v/>
      </c>
      <c r="B43" s="124">
        <f>Družstva!B43</f>
        <v>0</v>
      </c>
      <c r="C43" t="str">
        <f>Družstva!C43</f>
        <v/>
      </c>
      <c r="D43" s="124" t="str">
        <f>Družstva!D43</f>
        <v/>
      </c>
      <c r="E43" t="str">
        <f>Družstva!E43</f>
        <v/>
      </c>
      <c r="F43" s="124" t="str">
        <f>Družstva!F43</f>
        <v/>
      </c>
      <c r="G43" t="str">
        <f>Družstva!G43</f>
        <v/>
      </c>
      <c r="H43" s="124" t="str">
        <f>Družstva!H43</f>
        <v/>
      </c>
      <c r="I43" s="124" t="str">
        <f t="shared" ref="I43" si="241">IF(B43=0,"",D43*1.000001+F43+H43)</f>
        <v/>
      </c>
      <c r="J43" s="124" t="str">
        <f t="shared" ref="J43" si="242">IF(B43=0,"",RANK(I43,I$29:I$48,1))</f>
        <v/>
      </c>
      <c r="N43" s="124"/>
      <c r="O43" s="124"/>
      <c r="P43" t="str">
        <f>'stovky družstva'!C43:C46</f>
        <v>1 pokus</v>
      </c>
      <c r="Q43" t="str">
        <f>'stovky družstva'!D43:D46</f>
        <v/>
      </c>
      <c r="R43" t="str">
        <f>'stovky družstva'!E43:E46</f>
        <v/>
      </c>
      <c r="S43" t="str">
        <f>'stovky družstva'!F43:F46</f>
        <v/>
      </c>
      <c r="T43" t="str">
        <f>'stovky družstva'!G43:G46</f>
        <v/>
      </c>
      <c r="U43" t="str">
        <f>'stovky družstva'!H43:H46</f>
        <v/>
      </c>
      <c r="V43" t="str">
        <f>'stovky družstva'!I43:I46</f>
        <v/>
      </c>
      <c r="W43" t="str">
        <f>'stovky družstva'!J43:J46</f>
        <v/>
      </c>
      <c r="X43">
        <f t="shared" ref="X43" si="243">IF(SUM(Q43:Q44)=0,999,MIN(Q43:Q44))</f>
        <v>999</v>
      </c>
      <c r="Y43">
        <f t="shared" ref="Y43" si="244">IF(SUM(R43:R44)=0,999,MIN(R43:R44))</f>
        <v>999</v>
      </c>
      <c r="Z43">
        <f t="shared" ref="Z43" si="245">IF(SUM(S43:S44)=0,999,MIN(S43:S44))</f>
        <v>999</v>
      </c>
      <c r="AA43">
        <f t="shared" ref="AA43" si="246">IF(SUM(T43:T44)=0,999,MIN(T43:T44))</f>
        <v>999</v>
      </c>
      <c r="AB43">
        <f t="shared" ref="AB43" si="247">IF(SUM(U43:U44)=0,999,MIN(U43:U44))</f>
        <v>999</v>
      </c>
      <c r="AC43">
        <f>IF(SUM(V43:V44)=0,999,MIN(V43:V44))</f>
        <v>999</v>
      </c>
      <c r="AD43">
        <f>IF(SUM(W43:W44)=0,999,MIN(W43:W44))</f>
        <v>999</v>
      </c>
      <c r="AE43" s="124"/>
      <c r="AF43" s="124"/>
      <c r="AJ43" s="124"/>
      <c r="AK43" s="124"/>
      <c r="AL43" s="124"/>
      <c r="BA43" s="124">
        <v>20</v>
      </c>
      <c r="BB43" s="124" t="str">
        <f>'stovky startovka'!A42</f>
        <v/>
      </c>
      <c r="BC43" s="124">
        <f>'stovky startovka'!B42</f>
        <v>0</v>
      </c>
      <c r="BD43" s="124" t="str">
        <f>'stovky startovka'!C42</f>
        <v/>
      </c>
      <c r="BE43" t="str">
        <f>IF('stovky startovka'!H42="","",'stovky startovka'!H42)</f>
        <v/>
      </c>
      <c r="BG43" s="124"/>
      <c r="BH43" s="124"/>
      <c r="BI43" s="124"/>
      <c r="BJ43" s="124"/>
      <c r="BK43" t="str">
        <f>jednotlivci!D43</f>
        <v/>
      </c>
      <c r="BL43" s="124"/>
      <c r="BM43" s="124"/>
      <c r="BQ43" s="124"/>
      <c r="BR43" s="124"/>
      <c r="BS43" s="124"/>
      <c r="BT43" s="124"/>
      <c r="BU43" t="str">
        <f>jednotlivci!N43</f>
        <v/>
      </c>
      <c r="BV43" s="124"/>
      <c r="BW43" s="124"/>
      <c r="CA43" s="124" t="str">
        <f>'Běh s PHP startovky'!A42</f>
        <v/>
      </c>
      <c r="CB43" s="124">
        <f>'Běh s PHP startovky'!B42</f>
        <v>0</v>
      </c>
      <c r="CC43" s="124" t="str">
        <f>'Běh s PHP startovky'!C42</f>
        <v/>
      </c>
      <c r="CD43">
        <f>'Běh s PHP startovky'!D42</f>
        <v>1</v>
      </c>
      <c r="CE43" t="str">
        <f>'Běh s PHP startovky'!H42</f>
        <v/>
      </c>
      <c r="CG43" s="124"/>
      <c r="CH43" s="124"/>
      <c r="CI43" s="124"/>
      <c r="CJ43" s="124"/>
      <c r="CK43" t="str">
        <f>jednotlivci!F43</f>
        <v/>
      </c>
      <c r="CL43" s="124"/>
      <c r="CM43" s="124"/>
      <c r="CQ43" s="124"/>
      <c r="CR43" s="124"/>
      <c r="CS43" s="124"/>
      <c r="CT43" s="124"/>
      <c r="CU43" t="str">
        <f>jednotlivci!P43</f>
        <v/>
      </c>
      <c r="CV43" s="124"/>
      <c r="CW43" s="124"/>
    </row>
    <row r="44" spans="1:101">
      <c r="A44" s="124"/>
      <c r="B44" s="124"/>
      <c r="C44" t="str">
        <f>Družstva!C44</f>
        <v/>
      </c>
      <c r="D44" s="124"/>
      <c r="E44" t="str">
        <f>Družstva!E44</f>
        <v/>
      </c>
      <c r="F44" s="124"/>
      <c r="G44">
        <f>Družstva!G44</f>
        <v>0</v>
      </c>
      <c r="H44" s="124"/>
      <c r="I44" s="124"/>
      <c r="J44" s="124"/>
      <c r="N44" s="124"/>
      <c r="O44" s="124"/>
      <c r="P44" t="str">
        <f>'stovky družstva'!C44:C47</f>
        <v>2pokus</v>
      </c>
      <c r="Q44" t="str">
        <f>'stovky družstva'!D44:D47</f>
        <v/>
      </c>
      <c r="R44" t="str">
        <f>'stovky družstva'!E44:E47</f>
        <v/>
      </c>
      <c r="S44" t="str">
        <f>'stovky družstva'!F44:F47</f>
        <v/>
      </c>
      <c r="T44" t="str">
        <f>'stovky družstva'!G44:G47</f>
        <v/>
      </c>
      <c r="U44" t="str">
        <f>'stovky družstva'!H44:H47</f>
        <v/>
      </c>
      <c r="V44" t="str">
        <f>'stovky družstva'!I44:I47</f>
        <v/>
      </c>
      <c r="W44" t="str">
        <f>'stovky družstva'!J44:J47</f>
        <v/>
      </c>
      <c r="X44">
        <f>SMALL($X43:$AD43,X$5)</f>
        <v>999</v>
      </c>
      <c r="Y44">
        <f t="shared" ref="Y44" si="248">SMALL($X43:$AD43,Y$5)</f>
        <v>999</v>
      </c>
      <c r="Z44">
        <f t="shared" ref="Z44" si="249">SMALL($X43:$AD43,Z$5)</f>
        <v>999</v>
      </c>
      <c r="AA44">
        <f t="shared" ref="AA44" si="250">SMALL($X43:$AD43,AA$5)</f>
        <v>999</v>
      </c>
      <c r="AB44">
        <f t="shared" ref="AB44" si="251">SMALL($X43:$AD43,AB$5)</f>
        <v>999</v>
      </c>
      <c r="AE44" s="124"/>
      <c r="AF44" s="124"/>
      <c r="AJ44" s="124" t="str">
        <f>jednotlivci!A44</f>
        <v/>
      </c>
      <c r="AK44" s="124">
        <f>jednotlivci!B44</f>
        <v>0</v>
      </c>
      <c r="AL44" s="124">
        <f>jednotlivci!C44</f>
        <v>0</v>
      </c>
      <c r="BA44" s="124"/>
      <c r="BB44" s="124"/>
      <c r="BC44" s="124"/>
      <c r="BD44" s="124"/>
      <c r="BE44" t="str">
        <f>IF('stovky startovka'!H43="","",'stovky startovka'!H43)</f>
        <v/>
      </c>
      <c r="BG44" s="124" t="str">
        <f>IF(BI44="","",MAX(BG$30:BG42)+1)</f>
        <v/>
      </c>
      <c r="BH44" s="124" t="str">
        <f>IF(jednotlivci!A44="","",jednotlivci!A44)</f>
        <v/>
      </c>
      <c r="BI44" s="124" t="str">
        <f>IF(jednotlivci!B44="","",jednotlivci!B44)</f>
        <v/>
      </c>
      <c r="BJ44" s="124" t="str">
        <f>IF(jednotlivci!C44="","",jednotlivci!C44)</f>
        <v/>
      </c>
      <c r="BK44" t="str">
        <f>jednotlivci!D44</f>
        <v/>
      </c>
      <c r="BL44" s="124" t="str">
        <f t="shared" ref="BL44" si="252">IF(BI44="","",MIN(BK44:BK45)+MAX(BK44:BK45)/1000000000)</f>
        <v/>
      </c>
      <c r="BM44" s="124" t="str">
        <f t="shared" ref="BM44" si="253">IF(BI44="","",IF(BL44&gt;998,MAX(BG$30:BG$49),RANK(BL44,BL$30:BL$49,1)))</f>
        <v/>
      </c>
      <c r="BQ44" s="124" t="str">
        <f>IF(BS44="","",MAX(BQ$30:BQ42)+1)</f>
        <v/>
      </c>
      <c r="BR44" s="124" t="str">
        <f>IF(jednotlivci!K44="","",jednotlivci!K44)</f>
        <v/>
      </c>
      <c r="BS44" s="124" t="str">
        <f>IF(jednotlivci!L44="","",jednotlivci!L44)</f>
        <v/>
      </c>
      <c r="BT44" s="124" t="str">
        <f>IF(jednotlivci!M44="","",jednotlivci!M44)</f>
        <v/>
      </c>
      <c r="BU44" t="str">
        <f>jednotlivci!N44</f>
        <v/>
      </c>
      <c r="BV44" s="124" t="str">
        <f t="shared" ref="BV44" si="254">IF(BS44="","",MIN(BU44:BU45)+MAX(BU44:BU45)/1000000000)</f>
        <v/>
      </c>
      <c r="BW44" s="124" t="str">
        <f t="shared" ref="BW44" si="255">IF(BS44="","",IF(BV44&gt;998,MAX(BQ$30:BQ$49),RANK(BV44,BV$30:BV$49,1)))</f>
        <v/>
      </c>
      <c r="CA44" s="124"/>
      <c r="CB44" s="124"/>
      <c r="CC44" s="124"/>
      <c r="CD44">
        <f>'Běh s PHP startovky'!D43</f>
        <v>2</v>
      </c>
      <c r="CE44" t="str">
        <f>'Běh s PHP startovky'!H43</f>
        <v/>
      </c>
      <c r="CG44" s="124" t="str">
        <f>IF(CI44="","",MAX(CG$4:CG42)+1)</f>
        <v/>
      </c>
      <c r="CH44" s="124" t="str">
        <f>IF(jednotlivci!A44="","",jednotlivci!A44)</f>
        <v/>
      </c>
      <c r="CI44" s="124" t="str">
        <f>IF(jednotlivci!B44="","",jednotlivci!B44)</f>
        <v/>
      </c>
      <c r="CJ44" s="124" t="str">
        <f>IF(jednotlivci!C44="","",jednotlivci!C44)</f>
        <v/>
      </c>
      <c r="CK44" t="str">
        <f>jednotlivci!F44</f>
        <v/>
      </c>
      <c r="CL44" s="124" t="str">
        <f t="shared" ref="CL44" si="256">IF(CI44="","",MIN(CK44:CK45)+MAX(CK44:CK45)/1000000000)</f>
        <v/>
      </c>
      <c r="CM44" s="124" t="str">
        <f t="shared" ref="CM44" si="257">IF(CI44="","",IF(CL44&gt;998,MAX(CG$30:CG$49),RANK(CL44,CL$30:CL$49,1)))</f>
        <v/>
      </c>
      <c r="CQ44" s="124" t="str">
        <f>IF(CS44="","",MAX(CQ$4:CQ42)+1)</f>
        <v/>
      </c>
      <c r="CR44" s="124" t="str">
        <f>IF(jednotlivci!K44="","",jednotlivci!K44)</f>
        <v/>
      </c>
      <c r="CS44" s="124" t="str">
        <f>IF(jednotlivci!L44="","",jednotlivci!L44)</f>
        <v/>
      </c>
      <c r="CT44" s="124" t="str">
        <f>IF(jednotlivci!M44="","",jednotlivci!M44)</f>
        <v/>
      </c>
      <c r="CU44" t="str">
        <f>jednotlivci!P44</f>
        <v/>
      </c>
      <c r="CV44" s="124" t="str">
        <f t="shared" ref="CV44" si="258">IF(CS44="","",MIN(CU44:CU45)+MAX(CU44:CU45)/1000000000)</f>
        <v/>
      </c>
      <c r="CW44" s="124" t="str">
        <f t="shared" ref="CW44" si="259">IF(CS44="","",IF(CV44&gt;998,MAX(CQ$30:CQ$49),RANK(CV44,CV$30:CV$49,1)))</f>
        <v/>
      </c>
    </row>
    <row r="45" spans="1:101">
      <c r="A45" s="124" t="str">
        <f>Družstva!A45</f>
        <v/>
      </c>
      <c r="B45" s="124">
        <f>Družstva!B45</f>
        <v>0</v>
      </c>
      <c r="C45" t="str">
        <f>Družstva!C45</f>
        <v/>
      </c>
      <c r="D45" s="124" t="str">
        <f>Družstva!D45</f>
        <v/>
      </c>
      <c r="E45" t="str">
        <f>Družstva!E45</f>
        <v/>
      </c>
      <c r="F45" s="124" t="str">
        <f>Družstva!F45</f>
        <v/>
      </c>
      <c r="G45" t="str">
        <f>Družstva!G45</f>
        <v/>
      </c>
      <c r="H45" s="124" t="str">
        <f>Družstva!H45</f>
        <v/>
      </c>
      <c r="I45" s="124" t="str">
        <f t="shared" ref="I45" si="260">IF(B45=0,"",D45*1.000001+F45+H45)</f>
        <v/>
      </c>
      <c r="J45" s="124" t="str">
        <f t="shared" ref="J45" si="261">IF(B45=0,"",RANK(I45,I$29:I$48,1))</f>
        <v/>
      </c>
      <c r="AJ45" s="124"/>
      <c r="AK45" s="124"/>
      <c r="AL45" s="124"/>
      <c r="BA45" s="124">
        <v>21</v>
      </c>
      <c r="BB45" s="124" t="str">
        <f>'stovky startovka'!A44</f>
        <v/>
      </c>
      <c r="BC45" s="124">
        <f>'stovky startovka'!B44</f>
        <v>0</v>
      </c>
      <c r="BD45" s="124">
        <f>'stovky startovka'!C44</f>
        <v>0</v>
      </c>
      <c r="BE45" t="str">
        <f>IF('stovky startovka'!H44="","",'stovky startovka'!H44)</f>
        <v/>
      </c>
      <c r="BG45" s="124"/>
      <c r="BH45" s="124"/>
      <c r="BI45" s="124"/>
      <c r="BJ45" s="124"/>
      <c r="BK45" t="str">
        <f>jednotlivci!D45</f>
        <v/>
      </c>
      <c r="BL45" s="124"/>
      <c r="BM45" s="124"/>
      <c r="BQ45" s="124"/>
      <c r="BR45" s="124"/>
      <c r="BS45" s="124"/>
      <c r="BT45" s="124"/>
      <c r="BU45" t="str">
        <f>jednotlivci!N45</f>
        <v/>
      </c>
      <c r="BV45" s="124"/>
      <c r="BW45" s="124"/>
      <c r="CA45" s="124" t="str">
        <f>'Běh s PHP startovky'!A44</f>
        <v/>
      </c>
      <c r="CB45" s="124">
        <f>'Běh s PHP startovky'!B44</f>
        <v>0</v>
      </c>
      <c r="CC45" s="124" t="str">
        <f>'Běh s PHP startovky'!C44</f>
        <v/>
      </c>
      <c r="CD45">
        <f>'Běh s PHP startovky'!D44</f>
        <v>1</v>
      </c>
      <c r="CE45" t="str">
        <f>'Běh s PHP startovky'!H44</f>
        <v/>
      </c>
      <c r="CG45" s="124"/>
      <c r="CH45" s="124"/>
      <c r="CI45" s="124"/>
      <c r="CJ45" s="124"/>
      <c r="CK45" t="str">
        <f>jednotlivci!F45</f>
        <v/>
      </c>
      <c r="CL45" s="124"/>
      <c r="CM45" s="124"/>
      <c r="CQ45" s="124"/>
      <c r="CR45" s="124"/>
      <c r="CS45" s="124"/>
      <c r="CT45" s="124"/>
      <c r="CU45" t="str">
        <f>jednotlivci!P45</f>
        <v/>
      </c>
      <c r="CV45" s="124"/>
      <c r="CW45" s="124"/>
    </row>
    <row r="46" spans="1:101">
      <c r="A46" s="124"/>
      <c r="B46" s="124"/>
      <c r="C46" t="str">
        <f>Družstva!C46</f>
        <v/>
      </c>
      <c r="D46" s="124"/>
      <c r="E46" t="str">
        <f>Družstva!E46</f>
        <v/>
      </c>
      <c r="F46" s="124"/>
      <c r="G46">
        <f>Družstva!G46</f>
        <v>0</v>
      </c>
      <c r="H46" s="124"/>
      <c r="I46" s="124"/>
      <c r="J46" s="124"/>
      <c r="AJ46" s="124" t="str">
        <f>jednotlivci!A46</f>
        <v/>
      </c>
      <c r="AK46" s="124">
        <f>jednotlivci!B46</f>
        <v>0</v>
      </c>
      <c r="AL46" s="124">
        <f>jednotlivci!C46</f>
        <v>0</v>
      </c>
      <c r="BA46" s="124"/>
      <c r="BB46" s="124"/>
      <c r="BC46" s="124"/>
      <c r="BD46" s="124"/>
      <c r="BE46" t="str">
        <f>IF('stovky startovka'!H45="","",'stovky startovka'!H45)</f>
        <v/>
      </c>
      <c r="BG46" s="124" t="str">
        <f>IF(BI46="","",MAX(BG$30:BG44)+1)</f>
        <v/>
      </c>
      <c r="BH46" s="124" t="str">
        <f>IF(jednotlivci!A46="","",jednotlivci!A46)</f>
        <v/>
      </c>
      <c r="BI46" s="124" t="str">
        <f>IF(jednotlivci!B46="","",jednotlivci!B46)</f>
        <v/>
      </c>
      <c r="BJ46" s="124" t="str">
        <f>IF(jednotlivci!C46="","",jednotlivci!C46)</f>
        <v/>
      </c>
      <c r="BK46" t="str">
        <f>jednotlivci!D46</f>
        <v/>
      </c>
      <c r="BL46" s="124" t="str">
        <f t="shared" ref="BL46" si="262">IF(BI46="","",MIN(BK46:BK47)+MAX(BK46:BK47)/1000000000)</f>
        <v/>
      </c>
      <c r="BM46" s="124" t="str">
        <f t="shared" ref="BM46" si="263">IF(BI46="","",IF(BL46&gt;998,MAX(BG$30:BG$49),RANK(BL46,BL$30:BL$49,1)))</f>
        <v/>
      </c>
      <c r="BQ46" s="124" t="str">
        <f>IF(BS46="","",MAX(BQ$30:BQ44)+1)</f>
        <v/>
      </c>
      <c r="BR46" s="124" t="str">
        <f>IF(jednotlivci!K46="","",jednotlivci!K46)</f>
        <v/>
      </c>
      <c r="BS46" s="124" t="str">
        <f>IF(jednotlivci!L46="","",jednotlivci!L46)</f>
        <v/>
      </c>
      <c r="BT46" s="124" t="str">
        <f>IF(jednotlivci!M46="","",jednotlivci!M46)</f>
        <v/>
      </c>
      <c r="BU46" t="str">
        <f>jednotlivci!N46</f>
        <v/>
      </c>
      <c r="BV46" s="124" t="str">
        <f t="shared" ref="BV46" si="264">IF(BS46="","",MIN(BU46:BU47)+MAX(BU46:BU47)/1000000000)</f>
        <v/>
      </c>
      <c r="BW46" s="124" t="str">
        <f t="shared" ref="BW46" si="265">IF(BS46="","",IF(BV46&gt;998,MAX(BQ$30:BQ$49),RANK(BV46,BV$30:BV$49,1)))</f>
        <v/>
      </c>
      <c r="CA46" s="124"/>
      <c r="CB46" s="124"/>
      <c r="CC46" s="124"/>
      <c r="CD46">
        <f>'Běh s PHP startovky'!D45</f>
        <v>2</v>
      </c>
      <c r="CE46" t="str">
        <f>'Běh s PHP startovky'!H45</f>
        <v/>
      </c>
      <c r="CG46" s="124" t="str">
        <f>IF(CI46="","",MAX(CG$4:CG44)+1)</f>
        <v/>
      </c>
      <c r="CH46" s="124" t="str">
        <f>IF(jednotlivci!A46="","",jednotlivci!A46)</f>
        <v/>
      </c>
      <c r="CI46" s="124" t="str">
        <f>IF(jednotlivci!B46="","",jednotlivci!B46)</f>
        <v/>
      </c>
      <c r="CJ46" s="124" t="str">
        <f>IF(jednotlivci!C46="","",jednotlivci!C46)</f>
        <v/>
      </c>
      <c r="CK46" t="str">
        <f>jednotlivci!F46</f>
        <v/>
      </c>
      <c r="CL46" s="124" t="str">
        <f t="shared" ref="CL46" si="266">IF(CI46="","",MIN(CK46:CK47)+MAX(CK46:CK47)/1000000000)</f>
        <v/>
      </c>
      <c r="CM46" s="124" t="str">
        <f t="shared" ref="CM46" si="267">IF(CI46="","",IF(CL46&gt;998,MAX(CG$30:CG$49),RANK(CL46,CL$30:CL$49,1)))</f>
        <v/>
      </c>
      <c r="CQ46" s="124" t="str">
        <f>IF(CS46="","",MAX(CQ$4:CQ44)+1)</f>
        <v/>
      </c>
      <c r="CR46" s="124" t="str">
        <f>IF(jednotlivci!K46="","",jednotlivci!K46)</f>
        <v/>
      </c>
      <c r="CS46" s="124" t="str">
        <f>IF(jednotlivci!L46="","",jednotlivci!L46)</f>
        <v/>
      </c>
      <c r="CT46" s="124" t="str">
        <f>IF(jednotlivci!M46="","",jednotlivci!M46)</f>
        <v/>
      </c>
      <c r="CU46" t="str">
        <f>jednotlivci!P46</f>
        <v/>
      </c>
      <c r="CV46" s="124" t="str">
        <f t="shared" ref="CV46" si="268">IF(CS46="","",MIN(CU46:CU47)+MAX(CU46:CU47)/1000000000)</f>
        <v/>
      </c>
      <c r="CW46" s="124" t="str">
        <f t="shared" ref="CW46" si="269">IF(CS46="","",IF(CV46&gt;998,MAX(CQ$30:CQ$49),RANK(CV46,CV$30:CV$49,1)))</f>
        <v/>
      </c>
    </row>
    <row r="47" spans="1:101">
      <c r="A47" s="124" t="str">
        <f>Družstva!A47</f>
        <v/>
      </c>
      <c r="B47" s="124">
        <f>Družstva!B47</f>
        <v>0</v>
      </c>
      <c r="C47" t="str">
        <f>Družstva!C47</f>
        <v/>
      </c>
      <c r="D47" s="124" t="str">
        <f>Družstva!D47</f>
        <v/>
      </c>
      <c r="E47" t="str">
        <f>Družstva!E47</f>
        <v/>
      </c>
      <c r="F47" s="124" t="str">
        <f>Družstva!F47</f>
        <v/>
      </c>
      <c r="G47" t="str">
        <f>Družstva!G47</f>
        <v/>
      </c>
      <c r="H47" s="124" t="str">
        <f>Družstva!H47</f>
        <v/>
      </c>
      <c r="I47" s="124" t="str">
        <f t="shared" ref="I47" si="270">IF(B47=0,"",D47*1.000001+F47+H47)</f>
        <v/>
      </c>
      <c r="J47" s="124" t="str">
        <f t="shared" ref="J47" si="271">IF(B47=0,"",RANK(I47,I$29:I$48,1))</f>
        <v/>
      </c>
      <c r="N47" t="str">
        <f>'stovky družstva'!A47:A50</f>
        <v>c</v>
      </c>
      <c r="O47" t="str">
        <f>'stovky družstva'!B47:B50</f>
        <v>Dorostenky</v>
      </c>
      <c r="P47" t="str">
        <f>'stovky družstva'!C47:C50</f>
        <v>pokus</v>
      </c>
      <c r="Q47" t="str">
        <f>'stovky družstva'!D47:D50</f>
        <v>Závodník</v>
      </c>
      <c r="R47">
        <f>'stovky družstva'!E47:E50</f>
        <v>0</v>
      </c>
      <c r="S47">
        <f>'stovky družstva'!F47:F50</f>
        <v>0</v>
      </c>
      <c r="T47">
        <f>'stovky družstva'!G47:G50</f>
        <v>0</v>
      </c>
      <c r="U47">
        <f>'stovky družstva'!H47:H50</f>
        <v>0</v>
      </c>
      <c r="V47">
        <f>'stovky družstva'!I47:I50</f>
        <v>0</v>
      </c>
      <c r="W47">
        <f>'stovky družstva'!J47:J50</f>
        <v>0</v>
      </c>
      <c r="AJ47" s="124"/>
      <c r="AK47" s="124"/>
      <c r="AL47" s="124"/>
      <c r="BA47" s="124">
        <v>22</v>
      </c>
      <c r="BB47" s="124" t="str">
        <f>'stovky startovka'!A46</f>
        <v/>
      </c>
      <c r="BC47" s="124">
        <f>'stovky startovka'!B46</f>
        <v>0</v>
      </c>
      <c r="BD47" s="124" t="str">
        <f>'stovky startovka'!C46</f>
        <v/>
      </c>
      <c r="BE47" t="str">
        <f>IF('stovky startovka'!H46="","",'stovky startovka'!H46)</f>
        <v/>
      </c>
      <c r="BG47" s="124"/>
      <c r="BH47" s="124"/>
      <c r="BI47" s="124"/>
      <c r="BJ47" s="124"/>
      <c r="BK47" t="str">
        <f>jednotlivci!D47</f>
        <v/>
      </c>
      <c r="BL47" s="124"/>
      <c r="BM47" s="124"/>
      <c r="BQ47" s="124"/>
      <c r="BR47" s="124"/>
      <c r="BS47" s="124"/>
      <c r="BT47" s="124"/>
      <c r="BU47" t="str">
        <f>jednotlivci!N47</f>
        <v/>
      </c>
      <c r="BV47" s="124"/>
      <c r="BW47" s="124"/>
      <c r="CA47" s="124" t="str">
        <f>'Běh s PHP startovky'!A46</f>
        <v/>
      </c>
      <c r="CB47" s="124">
        <f>'Běh s PHP startovky'!B46</f>
        <v>0</v>
      </c>
      <c r="CC47" s="124" t="str">
        <f>'Běh s PHP startovky'!C46</f>
        <v/>
      </c>
      <c r="CD47">
        <f>'Běh s PHP startovky'!D46</f>
        <v>1</v>
      </c>
      <c r="CE47" t="str">
        <f>'Běh s PHP startovky'!H46</f>
        <v/>
      </c>
      <c r="CG47" s="124"/>
      <c r="CH47" s="124"/>
      <c r="CI47" s="124"/>
      <c r="CJ47" s="124"/>
      <c r="CK47" t="str">
        <f>jednotlivci!F47</f>
        <v/>
      </c>
      <c r="CL47" s="124"/>
      <c r="CM47" s="124"/>
      <c r="CQ47" s="124"/>
      <c r="CR47" s="124"/>
      <c r="CS47" s="124"/>
      <c r="CT47" s="124"/>
      <c r="CU47" t="str">
        <f>jednotlivci!P47</f>
        <v/>
      </c>
      <c r="CV47" s="124"/>
      <c r="CW47" s="124"/>
    </row>
    <row r="48" spans="1:101">
      <c r="A48" s="124"/>
      <c r="B48" s="124"/>
      <c r="C48" t="str">
        <f>Družstva!C48</f>
        <v/>
      </c>
      <c r="D48" s="124"/>
      <c r="E48" t="str">
        <f>Družstva!E48</f>
        <v/>
      </c>
      <c r="F48" s="124"/>
      <c r="G48">
        <f>Družstva!G48</f>
        <v>0</v>
      </c>
      <c r="H48" s="124"/>
      <c r="I48" s="124"/>
      <c r="J48" s="124"/>
      <c r="N48">
        <f>'stovky družstva'!A48:A51</f>
        <v>0</v>
      </c>
      <c r="P48">
        <f>'stovky družstva'!C48:C51</f>
        <v>0</v>
      </c>
      <c r="Q48">
        <f>'stovky družstva'!D48:D51</f>
        <v>1</v>
      </c>
      <c r="R48">
        <f>'stovky družstva'!E48:E96</f>
        <v>2</v>
      </c>
      <c r="S48">
        <f>'stovky družstva'!F48:F96</f>
        <v>3</v>
      </c>
      <c r="T48">
        <f>'stovky družstva'!G48:G96</f>
        <v>4</v>
      </c>
      <c r="U48">
        <f>'stovky družstva'!H48:H96</f>
        <v>5</v>
      </c>
      <c r="V48">
        <f>'stovky družstva'!I48:I96</f>
        <v>6</v>
      </c>
      <c r="W48">
        <f>'stovky družstva'!J48:J96</f>
        <v>7</v>
      </c>
      <c r="AJ48" s="124" t="str">
        <f>jednotlivci!A48</f>
        <v/>
      </c>
      <c r="AK48" s="124">
        <f>jednotlivci!B48</f>
        <v>0</v>
      </c>
      <c r="AL48" s="124">
        <f>jednotlivci!C48</f>
        <v>0</v>
      </c>
      <c r="BA48" s="124"/>
      <c r="BB48" s="124"/>
      <c r="BC48" s="124"/>
      <c r="BD48" s="124"/>
      <c r="BE48" t="str">
        <f>IF('stovky startovka'!H47="","",'stovky startovka'!H47)</f>
        <v/>
      </c>
      <c r="BG48" s="124" t="str">
        <f>IF(BI48="","",MAX(BG$30:BG46)+1)</f>
        <v/>
      </c>
      <c r="BH48" s="124" t="str">
        <f>IF(jednotlivci!A48="","",jednotlivci!A48)</f>
        <v/>
      </c>
      <c r="BI48" s="124" t="str">
        <f>IF(jednotlivci!B48="","",jednotlivci!B48)</f>
        <v/>
      </c>
      <c r="BJ48" s="124" t="str">
        <f>IF(jednotlivci!C48="","",jednotlivci!C48)</f>
        <v/>
      </c>
      <c r="BK48" t="str">
        <f>jednotlivci!D48</f>
        <v/>
      </c>
      <c r="BL48" s="124" t="str">
        <f t="shared" ref="BL48" si="272">IF(BI48="","",MIN(BK48:BK49)+MAX(BK48:BK49)/1000000000)</f>
        <v/>
      </c>
      <c r="BM48" s="124" t="str">
        <f t="shared" ref="BM48" si="273">IF(BI48="","",IF(BL48&gt;998,MAX(BG$30:BG$49),RANK(BL48,BL$30:BL$49,1)))</f>
        <v/>
      </c>
      <c r="BQ48" s="124" t="str">
        <f>IF(BS48="","",MAX(BQ$30:BQ46)+1)</f>
        <v/>
      </c>
      <c r="BR48" s="124" t="str">
        <f>IF(jednotlivci!K48="","",jednotlivci!K48)</f>
        <v/>
      </c>
      <c r="BS48" s="124" t="str">
        <f>IF(jednotlivci!L48="","",jednotlivci!L48)</f>
        <v/>
      </c>
      <c r="BT48" s="124" t="str">
        <f>IF(jednotlivci!M48="","",jednotlivci!M48)</f>
        <v/>
      </c>
      <c r="BU48" t="str">
        <f>jednotlivci!N48</f>
        <v/>
      </c>
      <c r="BV48" s="124" t="str">
        <f t="shared" ref="BV48" si="274">IF(BS48="","",MIN(BU48:BU49)+MAX(BU48:BU49)/1000000000)</f>
        <v/>
      </c>
      <c r="BW48" s="124" t="str">
        <f t="shared" ref="BW48" si="275">IF(BS48="","",IF(BV48&gt;998,MAX(BQ$30:BQ$49),RANK(BV48,BV$30:BV$49,1)))</f>
        <v/>
      </c>
      <c r="CA48" s="124"/>
      <c r="CB48" s="124"/>
      <c r="CC48" s="124"/>
      <c r="CD48">
        <f>'Běh s PHP startovky'!D47</f>
        <v>2</v>
      </c>
      <c r="CE48" t="str">
        <f>'Běh s PHP startovky'!H47</f>
        <v/>
      </c>
      <c r="CG48" s="124" t="str">
        <f>IF(CI48="","",MAX(CG$4:CG46)+1)</f>
        <v/>
      </c>
      <c r="CH48" s="124" t="str">
        <f>IF(jednotlivci!A48="","",jednotlivci!A48)</f>
        <v/>
      </c>
      <c r="CI48" s="124" t="str">
        <f>IF(jednotlivci!B48="","",jednotlivci!B48)</f>
        <v/>
      </c>
      <c r="CJ48" s="124" t="str">
        <f>IF(jednotlivci!C48="","",jednotlivci!C48)</f>
        <v/>
      </c>
      <c r="CK48" t="str">
        <f>jednotlivci!F48</f>
        <v/>
      </c>
      <c r="CL48" s="124" t="str">
        <f t="shared" ref="CL48" si="276">IF(CI48="","",MIN(CK48:CK49)+MAX(CK48:CK49)/1000000000)</f>
        <v/>
      </c>
      <c r="CM48" s="124" t="str">
        <f t="shared" ref="CM48" si="277">IF(CI48="","",IF(CL48&gt;998,MAX(CG$30:CG$49),RANK(CL48,CL$30:CL$49,1)))</f>
        <v/>
      </c>
      <c r="CQ48" s="124" t="str">
        <f>IF(CS48="","",MAX(CQ$4:CQ46)+1)</f>
        <v/>
      </c>
      <c r="CR48" s="124" t="str">
        <f>IF(jednotlivci!K48="","",jednotlivci!K48)</f>
        <v/>
      </c>
      <c r="CS48" s="124" t="str">
        <f>IF(jednotlivci!L48="","",jednotlivci!L48)</f>
        <v/>
      </c>
      <c r="CT48" s="124" t="str">
        <f>IF(jednotlivci!M48="","",jednotlivci!M48)</f>
        <v/>
      </c>
      <c r="CU48" t="str">
        <f>jednotlivci!P48</f>
        <v/>
      </c>
      <c r="CV48" s="124" t="str">
        <f t="shared" ref="CV48" si="278">IF(CS48="","",MIN(CU48:CU49)+MAX(CU48:CU49)/1000000000)</f>
        <v/>
      </c>
      <c r="CW48" s="124" t="str">
        <f t="shared" ref="CW48" si="279">IF(CS48="","",IF(CV48&gt;998,MAX(CQ$30:CQ$49),RANK(CV48,CV$30:CV$49,1)))</f>
        <v/>
      </c>
    </row>
    <row r="49" spans="1:101">
      <c r="N49">
        <f>'stovky družstva'!A49:A52</f>
        <v>0</v>
      </c>
      <c r="P49">
        <f>'stovky družstva'!C49:C52</f>
        <v>0</v>
      </c>
      <c r="Q49">
        <f>'stovky družstva'!D49:D52</f>
        <v>0</v>
      </c>
      <c r="R49">
        <f>'stovky družstva'!E49:E52</f>
        <v>0</v>
      </c>
      <c r="S49">
        <f>'stovky družstva'!F49:F52</f>
        <v>0</v>
      </c>
      <c r="T49">
        <f>'stovky družstva'!G49:G52</f>
        <v>0</v>
      </c>
      <c r="U49">
        <f>'stovky družstva'!H49:H52</f>
        <v>0</v>
      </c>
      <c r="V49">
        <f>'stovky družstva'!I49:I52</f>
        <v>0</v>
      </c>
      <c r="W49">
        <f>'stovky družstva'!J49:J52</f>
        <v>0</v>
      </c>
      <c r="AJ49" s="124"/>
      <c r="AK49" s="124"/>
      <c r="AL49" s="124"/>
      <c r="BA49" s="124">
        <v>23</v>
      </c>
      <c r="BB49" s="124" t="str">
        <f>'stovky startovka'!A48</f>
        <v/>
      </c>
      <c r="BC49" s="124">
        <f>'stovky startovka'!B48</f>
        <v>0</v>
      </c>
      <c r="BD49" s="124" t="str">
        <f>'stovky startovka'!C48</f>
        <v/>
      </c>
      <c r="BE49" t="str">
        <f>IF('stovky startovka'!H48="","",'stovky startovka'!H48)</f>
        <v/>
      </c>
      <c r="BG49" s="124"/>
      <c r="BH49" s="124"/>
      <c r="BI49" s="124"/>
      <c r="BJ49" s="124"/>
      <c r="BK49" t="str">
        <f>jednotlivci!D49</f>
        <v/>
      </c>
      <c r="BL49" s="124"/>
      <c r="BM49" s="124"/>
      <c r="BQ49" s="124"/>
      <c r="BR49" s="124"/>
      <c r="BS49" s="124"/>
      <c r="BT49" s="124"/>
      <c r="BU49" t="str">
        <f>jednotlivci!N49</f>
        <v/>
      </c>
      <c r="BV49" s="124"/>
      <c r="BW49" s="124"/>
      <c r="CA49" s="124" t="str">
        <f>'Běh s PHP startovky'!A48</f>
        <v/>
      </c>
      <c r="CB49" s="124">
        <f>'Běh s PHP startovky'!B48</f>
        <v>0</v>
      </c>
      <c r="CC49" s="124" t="str">
        <f>'Běh s PHP startovky'!C48</f>
        <v/>
      </c>
      <c r="CD49">
        <f>'Běh s PHP startovky'!D48</f>
        <v>1</v>
      </c>
      <c r="CE49" t="str">
        <f>'Běh s PHP startovky'!H48</f>
        <v/>
      </c>
      <c r="CG49" s="124"/>
      <c r="CH49" s="124"/>
      <c r="CI49" s="124"/>
      <c r="CJ49" s="124"/>
      <c r="CK49" t="str">
        <f>jednotlivci!F49</f>
        <v/>
      </c>
      <c r="CL49" s="124"/>
      <c r="CM49" s="124"/>
      <c r="CQ49" s="124"/>
      <c r="CR49" s="124"/>
      <c r="CS49" s="124"/>
      <c r="CT49" s="124"/>
      <c r="CU49" t="str">
        <f>jednotlivci!P49</f>
        <v/>
      </c>
      <c r="CV49" s="124"/>
      <c r="CW49" s="124"/>
    </row>
    <row r="50" spans="1:101">
      <c r="N50">
        <f>'stovky družstva'!A50:A53</f>
        <v>0</v>
      </c>
      <c r="P50">
        <f>'stovky družstva'!C50:C53</f>
        <v>0</v>
      </c>
      <c r="Q50">
        <f>'stovky družstva'!D50:D53</f>
        <v>0</v>
      </c>
      <c r="R50">
        <f>'stovky družstva'!E50:E53</f>
        <v>0</v>
      </c>
      <c r="S50">
        <f>'stovky družstva'!F50:F53</f>
        <v>0</v>
      </c>
      <c r="T50">
        <f>'stovky družstva'!G50:G53</f>
        <v>0</v>
      </c>
      <c r="U50">
        <f>'stovky družstva'!H50:H53</f>
        <v>0</v>
      </c>
      <c r="V50">
        <f>'stovky družstva'!I50:I53</f>
        <v>0</v>
      </c>
      <c r="W50">
        <f>'stovky družstva'!J50:J53</f>
        <v>0</v>
      </c>
      <c r="BA50" s="124"/>
      <c r="BB50" s="124"/>
      <c r="BC50" s="124"/>
      <c r="BD50" s="124"/>
      <c r="BE50" t="str">
        <f>IF('stovky startovka'!H49="","",'stovky startovka'!H49)</f>
        <v/>
      </c>
      <c r="CA50" s="124"/>
      <c r="CB50" s="124"/>
      <c r="CC50" s="124"/>
      <c r="CD50">
        <f>'Běh s PHP startovky'!D49</f>
        <v>2</v>
      </c>
      <c r="CE50" t="str">
        <f>'Běh s PHP startovky'!H49</f>
        <v/>
      </c>
    </row>
    <row r="51" spans="1:101">
      <c r="A51" t="str">
        <f>Družstva!A51</f>
        <v>Startovní číslo</v>
      </c>
      <c r="B51" t="str">
        <f>Družstva!B51</f>
        <v>smíšení</v>
      </c>
      <c r="C51" t="str">
        <f>Družstva!C51</f>
        <v xml:space="preserve"> PÚ</v>
      </c>
      <c r="D51">
        <f>Družstva!D51</f>
        <v>0</v>
      </c>
      <c r="E51" t="str">
        <f>Družstva!E51</f>
        <v xml:space="preserve"> Štafeta 4x100m</v>
      </c>
      <c r="F51">
        <f>Družstva!F51</f>
        <v>0</v>
      </c>
      <c r="G51" t="str">
        <f>Družstva!G51</f>
        <v>Běh na 100m s přek.</v>
      </c>
      <c r="H51">
        <f>Družstva!H51</f>
        <v>0</v>
      </c>
      <c r="I51" t="str">
        <f>Družstva!I51</f>
        <v>součet bodů</v>
      </c>
      <c r="J51" t="str">
        <f>Družstva!J51</f>
        <v>Pořadí</v>
      </c>
      <c r="N51" s="124">
        <f>'stovky družstva'!A51:A54</f>
        <v>1</v>
      </c>
      <c r="O51" s="124" t="str">
        <f>IF('stovky družstva'!B51:B54="","",'stovky družstva'!B51:B54)</f>
        <v>Hájov</v>
      </c>
      <c r="P51" t="str">
        <f>'stovky družstva'!C51:C54</f>
        <v>st. čis.</v>
      </c>
      <c r="Q51">
        <f>'stovky družstva'!D51:D54</f>
        <v>0</v>
      </c>
      <c r="R51">
        <f>'stovky družstva'!E51:E54</f>
        <v>0</v>
      </c>
      <c r="S51">
        <f>'stovky družstva'!F51:F54</f>
        <v>0</v>
      </c>
      <c r="T51">
        <f>'stovky družstva'!G51:G54</f>
        <v>0</v>
      </c>
      <c r="U51">
        <f>'stovky družstva'!H51:H54</f>
        <v>0</v>
      </c>
      <c r="V51">
        <f>'stovky družstva'!I51:I54</f>
        <v>0</v>
      </c>
      <c r="W51">
        <f>'stovky družstva'!J51:J54</f>
        <v>0</v>
      </c>
      <c r="AE51" s="124">
        <f>IF(O51="","",IF(SMALL(X53:AD53,5)=999,999,IF(SMALL(X53:AD53,5)=998,998,SUM(X54:AD54))))</f>
        <v>100.33</v>
      </c>
      <c r="AF51" s="124">
        <f>IF(O51="","",IF(AE51=998, MAX(N$51:N$90),IF(AE51=999, MAX(N$51:N$90),RANK(AE51,AE$51:AE$90,1))))</f>
        <v>1</v>
      </c>
      <c r="BA51" s="124">
        <v>24</v>
      </c>
      <c r="BB51" s="124" t="str">
        <f>'stovky startovka'!A50</f>
        <v/>
      </c>
      <c r="BC51" s="124">
        <f>'stovky startovka'!B50</f>
        <v>0</v>
      </c>
      <c r="BD51" s="124" t="str">
        <f>'stovky startovka'!C50</f>
        <v/>
      </c>
      <c r="BE51" t="str">
        <f>IF('stovky startovka'!H50="","",'stovky startovka'!H50)</f>
        <v/>
      </c>
      <c r="CA51" s="124" t="str">
        <f>'Běh s PHP startovky'!A50</f>
        <v/>
      </c>
      <c r="CB51" s="124">
        <f>'Běh s PHP startovky'!B50</f>
        <v>0</v>
      </c>
      <c r="CC51" s="124" t="str">
        <f>'Běh s PHP startovky'!C50</f>
        <v/>
      </c>
      <c r="CD51">
        <f>'Běh s PHP startovky'!D50</f>
        <v>1</v>
      </c>
      <c r="CE51" t="str">
        <f>'Běh s PHP startovky'!H50</f>
        <v/>
      </c>
    </row>
    <row r="52" spans="1:101">
      <c r="A52">
        <f>Družstva!A52</f>
        <v>0</v>
      </c>
      <c r="B52" t="str">
        <f>Družstva!B52</f>
        <v>SDH</v>
      </c>
      <c r="C52" t="str">
        <f>Družstva!C52</f>
        <v>1.pokus</v>
      </c>
      <c r="D52" t="str">
        <f>Družstva!D52</f>
        <v>P.</v>
      </c>
      <c r="E52" t="str">
        <f>Družstva!E52</f>
        <v>1.pokus</v>
      </c>
      <c r="F52" t="str">
        <f>Družstva!F52</f>
        <v>P.</v>
      </c>
      <c r="G52" t="str">
        <f>Družstva!G52</f>
        <v>Součet</v>
      </c>
      <c r="H52" t="str">
        <f>Družstva!H52</f>
        <v>P.</v>
      </c>
      <c r="I52">
        <f>Družstva!I52</f>
        <v>0</v>
      </c>
      <c r="J52">
        <f>Družstva!J52</f>
        <v>0</v>
      </c>
      <c r="N52" s="124"/>
      <c r="O52" s="124"/>
      <c r="P52" t="str">
        <f>'stovky družstva'!C52:C55</f>
        <v>jméno</v>
      </c>
      <c r="Q52" t="str">
        <f>'stovky družstva'!D52:D55</f>
        <v>Natálie Sokolová</v>
      </c>
      <c r="R52" t="str">
        <f>'stovky družstva'!E52:E55</f>
        <v>Tereza Šimečková</v>
      </c>
      <c r="S52" t="str">
        <f>'stovky družstva'!F52:F55</f>
        <v>Markéta Maléřová</v>
      </c>
      <c r="T52" t="str">
        <f>'stovky družstva'!G52:G55</f>
        <v>Anna Kabátová</v>
      </c>
      <c r="U52" t="str">
        <f>'stovky družstva'!H52:H55</f>
        <v>Tereza Jiříková</v>
      </c>
      <c r="V52" t="str">
        <f>'stovky družstva'!I52:I55</f>
        <v>Karolína Zárubová</v>
      </c>
      <c r="W52" t="str">
        <f>'stovky družstva'!J52:J55</f>
        <v>Agáta Holubová</v>
      </c>
      <c r="AE52" s="124"/>
      <c r="AF52" s="124"/>
      <c r="BA52" s="124"/>
      <c r="BB52" s="124"/>
      <c r="BC52" s="124"/>
      <c r="BD52" s="124"/>
      <c r="BE52" t="str">
        <f>IF('stovky startovka'!H51="","",'stovky startovka'!H51)</f>
        <v/>
      </c>
      <c r="CA52" s="124"/>
      <c r="CB52" s="124"/>
      <c r="CC52" s="124"/>
      <c r="CD52">
        <f>'Běh s PHP startovky'!D51</f>
        <v>2</v>
      </c>
      <c r="CE52" t="str">
        <f>'Běh s PHP startovky'!H51</f>
        <v/>
      </c>
    </row>
    <row r="53" spans="1:101">
      <c r="A53">
        <f>Družstva!A53</f>
        <v>0</v>
      </c>
      <c r="B53">
        <f>Družstva!B53</f>
        <v>0</v>
      </c>
      <c r="C53" t="str">
        <f>Družstva!C53</f>
        <v>2.pokus</v>
      </c>
      <c r="D53">
        <f>Družstva!D53</f>
        <v>0</v>
      </c>
      <c r="E53" t="str">
        <f>Družstva!E53</f>
        <v>2.pokus</v>
      </c>
      <c r="F53">
        <f>Družstva!F53</f>
        <v>0</v>
      </c>
      <c r="G53" t="str">
        <f>Družstva!G53</f>
        <v>Družstva</v>
      </c>
      <c r="H53">
        <f>Družstva!H53</f>
        <v>0</v>
      </c>
      <c r="I53">
        <f>Družstva!I53</f>
        <v>0</v>
      </c>
      <c r="J53">
        <f>Družstva!J53</f>
        <v>0</v>
      </c>
      <c r="N53" s="124"/>
      <c r="O53" s="124"/>
      <c r="P53" t="str">
        <f>'stovky družstva'!C53:C56</f>
        <v>1 pokus</v>
      </c>
      <c r="Q53">
        <f>'stovky družstva'!D53:D56</f>
        <v>19.649999999999999</v>
      </c>
      <c r="R53">
        <f>'stovky družstva'!E53:E56</f>
        <v>19.829999999999998</v>
      </c>
      <c r="S53">
        <f>'stovky družstva'!F53:F56</f>
        <v>28.58</v>
      </c>
      <c r="T53">
        <f>'stovky družstva'!G53:G56</f>
        <v>21.14</v>
      </c>
      <c r="U53">
        <f>'stovky družstva'!H53:H56</f>
        <v>20.41</v>
      </c>
      <c r="V53">
        <f>'stovky družstva'!I53:I56</f>
        <v>22.09</v>
      </c>
      <c r="W53" t="str">
        <f>'stovky družstva'!J53:J56</f>
        <v>N</v>
      </c>
      <c r="X53">
        <f t="shared" ref="X53" si="280">IF(SUM(Q53:Q54)=0,999,MIN(Q53:Q54))</f>
        <v>19.649999999999999</v>
      </c>
      <c r="Y53">
        <f t="shared" ref="Y53" si="281">IF(SUM(R53:R54)=0,999,MIN(R53:R54))</f>
        <v>19.829999999999998</v>
      </c>
      <c r="Z53">
        <f t="shared" ref="Z53" si="282">IF(SUM(S53:S54)=0,999,MIN(S53:S54))</f>
        <v>19.3</v>
      </c>
      <c r="AA53">
        <f t="shared" ref="AA53" si="283">IF(SUM(T53:T54)=0,999,MIN(T53:T54))</f>
        <v>21.14</v>
      </c>
      <c r="AB53">
        <f t="shared" ref="AB53" si="284">IF(SUM(U53:U54)=0,999,MIN(U53:U54))</f>
        <v>20.41</v>
      </c>
      <c r="AC53">
        <f>IF(SUM(V53:V54)=0,999,MIN(V53:V54))</f>
        <v>21.47</v>
      </c>
      <c r="AD53">
        <f>IF(SUM(W53:W54)=0,999,MIN(W53:W54))</f>
        <v>999</v>
      </c>
      <c r="AE53" s="124"/>
      <c r="AF53" s="124"/>
      <c r="AJ53" t="str">
        <f>jednotlivci!A53</f>
        <v xml:space="preserve"> startovní číslo</v>
      </c>
      <c r="AK53" t="str">
        <f>jednotlivci!B53</f>
        <v>mladší dorostenci</v>
      </c>
      <c r="AL53" t="str">
        <f>jednotlivci!C53</f>
        <v>SDH</v>
      </c>
      <c r="BA53" s="124">
        <v>25</v>
      </c>
      <c r="BB53" s="124" t="str">
        <f>'stovky startovka'!A52</f>
        <v/>
      </c>
      <c r="BC53" s="124">
        <f>'stovky startovka'!B52</f>
        <v>0</v>
      </c>
      <c r="BD53" s="124" t="str">
        <f>'stovky startovka'!C52</f>
        <v/>
      </c>
      <c r="BE53" t="str">
        <f>IF('stovky startovka'!H52="","",'stovky startovka'!H52)</f>
        <v/>
      </c>
      <c r="BH53" t="str">
        <f>jednotlivci!A53</f>
        <v xml:space="preserve"> startovní číslo</v>
      </c>
      <c r="BI53" t="str">
        <f>jednotlivci!B53</f>
        <v>mladší dorostenci</v>
      </c>
      <c r="BJ53" t="str">
        <f>jednotlivci!C53</f>
        <v>SDH</v>
      </c>
      <c r="BK53" t="str">
        <f>jednotlivci!D53</f>
        <v>Běh na 100m s překážkami</v>
      </c>
      <c r="BR53" t="str">
        <f>jednotlivci!K53</f>
        <v xml:space="preserve"> startovní číslo</v>
      </c>
      <c r="BS53" t="str">
        <f>jednotlivci!L53</f>
        <v>mladší dorostenky</v>
      </c>
      <c r="BT53" t="str">
        <f>jednotlivci!M53</f>
        <v>SDH</v>
      </c>
      <c r="BU53" t="str">
        <f>jednotlivci!N53</f>
        <v>Běh na 100m s překážkami</v>
      </c>
      <c r="CA53" s="124" t="str">
        <f>'Běh s PHP startovky'!A52</f>
        <v/>
      </c>
      <c r="CB53" s="124">
        <f>'Běh s PHP startovky'!B52</f>
        <v>0</v>
      </c>
      <c r="CC53" s="124" t="str">
        <f>'Běh s PHP startovky'!C52</f>
        <v/>
      </c>
      <c r="CD53">
        <f>'Běh s PHP startovky'!D52</f>
        <v>1</v>
      </c>
      <c r="CE53" t="str">
        <f>'Běh s PHP startovky'!H52</f>
        <v/>
      </c>
      <c r="CH53" t="str">
        <f>jednotlivci!A53</f>
        <v xml:space="preserve"> startovní číslo</v>
      </c>
      <c r="CK53" t="str">
        <f>jednotlivci!F53</f>
        <v>Dvojboj</v>
      </c>
      <c r="CR53" t="str">
        <f>jednotlivci!K53</f>
        <v xml:space="preserve"> startovní číslo</v>
      </c>
      <c r="CU53" t="str">
        <f>jednotlivci!P53</f>
        <v>Dvojboj</v>
      </c>
    </row>
    <row r="54" spans="1:101">
      <c r="A54" s="124" t="str">
        <f>Družstva!A54</f>
        <v/>
      </c>
      <c r="B54" s="124">
        <f>Družstva!B54</f>
        <v>0</v>
      </c>
      <c r="C54" t="str">
        <f>Družstva!C54</f>
        <v/>
      </c>
      <c r="D54" s="124" t="str">
        <f>Družstva!D54</f>
        <v/>
      </c>
      <c r="E54" t="str">
        <f>Družstva!E54</f>
        <v/>
      </c>
      <c r="F54" s="124" t="str">
        <f>Družstva!F54</f>
        <v/>
      </c>
      <c r="G54" t="str">
        <f>Družstva!G54</f>
        <v/>
      </c>
      <c r="H54" s="124" t="str">
        <f>Družstva!H54</f>
        <v/>
      </c>
      <c r="I54" s="124" t="str">
        <f>IF(B54=0,"",D54*1.000001+F54+H54)</f>
        <v/>
      </c>
      <c r="J54" s="124" t="str">
        <f>IF(B54=0,"",RANK(I54,I$54:I$73,1))</f>
        <v/>
      </c>
      <c r="N54" s="124"/>
      <c r="O54" s="124"/>
      <c r="P54" t="str">
        <f>'stovky družstva'!C54:C57</f>
        <v>2pokus</v>
      </c>
      <c r="Q54">
        <f>'stovky družstva'!D54:D57</f>
        <v>21.88</v>
      </c>
      <c r="R54">
        <f>'stovky družstva'!E54:E57</f>
        <v>23.5</v>
      </c>
      <c r="S54">
        <f>'stovky družstva'!F54:F57</f>
        <v>19.3</v>
      </c>
      <c r="T54" t="str">
        <f>'stovky družstva'!G54:G57</f>
        <v>N</v>
      </c>
      <c r="U54">
        <f>'stovky družstva'!H54:H57</f>
        <v>22.16</v>
      </c>
      <c r="V54">
        <f>'stovky družstva'!I54:I57</f>
        <v>21.47</v>
      </c>
      <c r="W54" t="str">
        <f>'stovky družstva'!J54:J57</f>
        <v>N</v>
      </c>
      <c r="X54">
        <f>SMALL($X53:$AD53,X$5)</f>
        <v>19.3</v>
      </c>
      <c r="Y54">
        <f t="shared" ref="Y54" si="285">SMALL($X53:$AD53,Y$5)</f>
        <v>19.649999999999999</v>
      </c>
      <c r="Z54">
        <f t="shared" ref="Z54" si="286">SMALL($X53:$AD53,Z$5)</f>
        <v>19.829999999999998</v>
      </c>
      <c r="AA54">
        <f t="shared" ref="AA54" si="287">SMALL($X53:$AD53,AA$5)</f>
        <v>20.41</v>
      </c>
      <c r="AB54">
        <f t="shared" ref="AB54" si="288">SMALL($X53:$AD53,AB$5)</f>
        <v>21.14</v>
      </c>
      <c r="AE54" s="124"/>
      <c r="AF54" s="124"/>
      <c r="AJ54">
        <f>jednotlivci!A54</f>
        <v>0</v>
      </c>
      <c r="AK54">
        <f>jednotlivci!B54</f>
        <v>0</v>
      </c>
      <c r="AL54">
        <f>jednotlivci!C54</f>
        <v>0</v>
      </c>
      <c r="BA54" s="124"/>
      <c r="BB54" s="124"/>
      <c r="BC54" s="124"/>
      <c r="BD54" s="124"/>
      <c r="BE54" t="str">
        <f>IF('stovky startovka'!H53="","",'stovky startovka'!H53)</f>
        <v/>
      </c>
      <c r="BH54">
        <f>jednotlivci!A54</f>
        <v>0</v>
      </c>
      <c r="BI54">
        <f>jednotlivci!B54</f>
        <v>0</v>
      </c>
      <c r="BJ54">
        <f>jednotlivci!C54</f>
        <v>0</v>
      </c>
      <c r="BK54" t="str">
        <f>jednotlivci!D54</f>
        <v>1.pokus</v>
      </c>
      <c r="BR54">
        <f>jednotlivci!K54</f>
        <v>0</v>
      </c>
      <c r="BS54">
        <f>jednotlivci!L54</f>
        <v>0</v>
      </c>
      <c r="BT54">
        <f>jednotlivci!M54</f>
        <v>0</v>
      </c>
      <c r="BU54" t="str">
        <f>jednotlivci!N54</f>
        <v>1.pokus</v>
      </c>
      <c r="CA54" s="124"/>
      <c r="CB54" s="124"/>
      <c r="CC54" s="124"/>
      <c r="CD54">
        <f>'Běh s PHP startovky'!D53</f>
        <v>2</v>
      </c>
      <c r="CE54" t="str">
        <f>'Běh s PHP startovky'!H53</f>
        <v/>
      </c>
      <c r="CH54">
        <f>jednotlivci!A54</f>
        <v>0</v>
      </c>
      <c r="CK54" t="str">
        <f>jednotlivci!F54</f>
        <v>1.pokus</v>
      </c>
      <c r="CR54">
        <f>jednotlivci!K54</f>
        <v>0</v>
      </c>
      <c r="CU54" t="str">
        <f>jednotlivci!P54</f>
        <v>1.pokus</v>
      </c>
    </row>
    <row r="55" spans="1:101">
      <c r="A55" s="124"/>
      <c r="B55" s="124"/>
      <c r="C55" t="str">
        <f>Družstva!C55</f>
        <v/>
      </c>
      <c r="D55" s="124"/>
      <c r="E55" t="str">
        <f>Družstva!E55</f>
        <v/>
      </c>
      <c r="F55" s="124"/>
      <c r="G55">
        <f>Družstva!G55</f>
        <v>0</v>
      </c>
      <c r="H55" s="124"/>
      <c r="I55" s="124"/>
      <c r="J55" s="124"/>
      <c r="N55" s="124">
        <f>'stovky družstva'!A55:A58</f>
        <v>2</v>
      </c>
      <c r="O55" s="124" t="str">
        <f>IF('stovky družstva'!B55:B58="","",'stovky družstva'!B55:B58)</f>
        <v>Tísek</v>
      </c>
      <c r="P55" t="str">
        <f>'stovky družstva'!C55:C58</f>
        <v>st. čis.</v>
      </c>
      <c r="Q55">
        <f>'stovky družstva'!D55:D58</f>
        <v>0</v>
      </c>
      <c r="R55">
        <f>'stovky družstva'!E55:E58</f>
        <v>0</v>
      </c>
      <c r="S55">
        <f>'stovky družstva'!F55:F58</f>
        <v>0</v>
      </c>
      <c r="T55">
        <f>'stovky družstva'!G55:G58</f>
        <v>0</v>
      </c>
      <c r="U55">
        <f>'stovky družstva'!H55:H58</f>
        <v>0</v>
      </c>
      <c r="V55">
        <f>'stovky družstva'!I55:I58</f>
        <v>0</v>
      </c>
      <c r="W55">
        <f>'stovky družstva'!J55:J58</f>
        <v>0</v>
      </c>
      <c r="AE55" s="124">
        <f t="shared" ref="AE55" si="289">IF(O55="","",IF(SMALL(X57:AD57,5)=999,999,IF(SMALL(X57:AD57,5)=998,998,SUM(X58:AD58))))</f>
        <v>115.18</v>
      </c>
      <c r="AF55" s="124">
        <f t="shared" ref="AF55" si="290">IF(O55="","",IF(AE55=998, MAX(N$51:N$90),IF(AE55=999, MAX(N$51:N$90),RANK(AE55,AE$51:AE$90,1))))</f>
        <v>2</v>
      </c>
      <c r="AJ55">
        <f>jednotlivci!A55</f>
        <v>0</v>
      </c>
      <c r="AK55" t="str">
        <f>jednotlivci!B55</f>
        <v>Jméno</v>
      </c>
      <c r="AL55">
        <f>jednotlivci!C55</f>
        <v>0</v>
      </c>
      <c r="BA55" s="124">
        <v>26</v>
      </c>
      <c r="BB55" s="124" t="str">
        <f>'stovky startovka'!A54</f>
        <v/>
      </c>
      <c r="BC55" s="124">
        <f>'stovky startovka'!B54</f>
        <v>0</v>
      </c>
      <c r="BD55" s="124" t="str">
        <f>'stovky startovka'!C54</f>
        <v/>
      </c>
      <c r="BE55" t="str">
        <f>IF('stovky startovka'!H54="","",'stovky startovka'!H54)</f>
        <v/>
      </c>
      <c r="BH55">
        <f>jednotlivci!A55</f>
        <v>0</v>
      </c>
      <c r="BI55" t="str">
        <f>jednotlivci!B55</f>
        <v>Jméno</v>
      </c>
      <c r="BJ55">
        <f>jednotlivci!C55</f>
        <v>0</v>
      </c>
      <c r="BK55" t="str">
        <f>jednotlivci!D55</f>
        <v>2.pokus</v>
      </c>
      <c r="BR55">
        <f>jednotlivci!K55</f>
        <v>0</v>
      </c>
      <c r="BS55" t="str">
        <f>jednotlivci!L55</f>
        <v>Jméno</v>
      </c>
      <c r="BT55">
        <f>jednotlivci!M55</f>
        <v>0</v>
      </c>
      <c r="BU55" t="str">
        <f>jednotlivci!N55</f>
        <v>2.pokus</v>
      </c>
      <c r="CA55" s="124" t="str">
        <f>'Běh s PHP startovky'!A54</f>
        <v/>
      </c>
      <c r="CB55" s="124">
        <f>'Běh s PHP startovky'!B54</f>
        <v>0</v>
      </c>
      <c r="CC55" s="124" t="str">
        <f>'Běh s PHP startovky'!C54</f>
        <v/>
      </c>
      <c r="CD55">
        <f>'Běh s PHP startovky'!D54</f>
        <v>1</v>
      </c>
      <c r="CE55" t="str">
        <f>'Běh s PHP startovky'!H54</f>
        <v/>
      </c>
      <c r="CH55">
        <f>jednotlivci!A55</f>
        <v>0</v>
      </c>
      <c r="CK55" t="str">
        <f>jednotlivci!F55</f>
        <v>2.pokus</v>
      </c>
      <c r="CR55">
        <f>jednotlivci!K55</f>
        <v>0</v>
      </c>
      <c r="CU55" t="str">
        <f>jednotlivci!P55</f>
        <v>2.pokus</v>
      </c>
    </row>
    <row r="56" spans="1:101">
      <c r="A56" s="124" t="str">
        <f>Družstva!A56</f>
        <v/>
      </c>
      <c r="B56" s="124">
        <f>Družstva!B56</f>
        <v>0</v>
      </c>
      <c r="C56" t="str">
        <f>Družstva!C56</f>
        <v/>
      </c>
      <c r="D56" s="124" t="str">
        <f>Družstva!D56</f>
        <v/>
      </c>
      <c r="E56" t="str">
        <f>Družstva!E56</f>
        <v/>
      </c>
      <c r="F56" s="124" t="str">
        <f>Družstva!F56</f>
        <v/>
      </c>
      <c r="G56" t="str">
        <f>Družstva!G56</f>
        <v/>
      </c>
      <c r="H56" s="124" t="str">
        <f>Družstva!H56</f>
        <v/>
      </c>
      <c r="I56" s="124" t="str">
        <f t="shared" ref="I56" si="291">IF(B56=0,"",D56*1.000001+F56+H56)</f>
        <v/>
      </c>
      <c r="J56" s="124" t="str">
        <f t="shared" ref="J56" si="292">IF(B56=0,"",RANK(I56,I$54:I$73,1))</f>
        <v/>
      </c>
      <c r="N56" s="124"/>
      <c r="O56" s="124"/>
      <c r="P56" t="str">
        <f>'stovky družstva'!C56:C59</f>
        <v>jméno</v>
      </c>
      <c r="Q56" t="str">
        <f>'stovky družstva'!D56:D59</f>
        <v>Lea Zajíčková</v>
      </c>
      <c r="R56" t="str">
        <f>'stovky družstva'!E56:E59</f>
        <v>Natálie Vondráková</v>
      </c>
      <c r="S56" t="str">
        <f>'stovky družstva'!F56:F59</f>
        <v>Karolína Gelnarová</v>
      </c>
      <c r="T56" t="str">
        <f>'stovky družstva'!G56:G59</f>
        <v>Natálie Slezáková</v>
      </c>
      <c r="U56" t="str">
        <f>'stovky družstva'!H56:H59</f>
        <v>Zuzana Malá</v>
      </c>
      <c r="V56" t="str">
        <f>'stovky družstva'!I56:I59</f>
        <v>Emily Rychtárová</v>
      </c>
      <c r="W56" t="str">
        <f>'stovky družstva'!J56:J59</f>
        <v>Simona Švejdová</v>
      </c>
      <c r="AE56" s="124"/>
      <c r="AF56" s="124"/>
      <c r="AJ56" s="124" t="str">
        <f>jednotlivci!A56</f>
        <v/>
      </c>
      <c r="AK56" s="124">
        <f>jednotlivci!B56</f>
        <v>0</v>
      </c>
      <c r="AL56" s="124">
        <f>jednotlivci!C56</f>
        <v>0</v>
      </c>
      <c r="BA56" s="124"/>
      <c r="BB56" s="124"/>
      <c r="BC56" s="124"/>
      <c r="BD56" s="124"/>
      <c r="BE56" t="str">
        <f>IF('stovky startovka'!H55="","",'stovky startovka'!H55)</f>
        <v/>
      </c>
      <c r="BG56" s="124" t="str">
        <f>IF(BI56="","",1)</f>
        <v/>
      </c>
      <c r="BH56" s="124" t="str">
        <f>IF(jednotlivci!A56="","",jednotlivci!A56)</f>
        <v/>
      </c>
      <c r="BI56" s="124" t="str">
        <f>IF(jednotlivci!B56="","",jednotlivci!B56)</f>
        <v/>
      </c>
      <c r="BJ56" s="124" t="str">
        <f>IF(jednotlivci!C56="","",jednotlivci!C56)</f>
        <v/>
      </c>
      <c r="BK56" t="str">
        <f>jednotlivci!D56</f>
        <v/>
      </c>
      <c r="BL56" s="124" t="str">
        <f>IF(BI56="","",MIN(BK56:BK57)+MAX(BK56:BK57)/1000000000)</f>
        <v/>
      </c>
      <c r="BM56" s="124" t="str">
        <f>IF(BI56="","",IF(BL56&gt;998,MAX(BG$56:BG$75),RANK(BL56,BL$56:BL$75,1)))</f>
        <v/>
      </c>
      <c r="BQ56" s="124" t="str">
        <f>IF(BS56="","",1)</f>
        <v/>
      </c>
      <c r="BR56" s="124" t="str">
        <f>IF(jednotlivci!K56="","",jednotlivci!K56)</f>
        <v/>
      </c>
      <c r="BS56" s="124" t="str">
        <f>IF(jednotlivci!L56="","",jednotlivci!L56)</f>
        <v/>
      </c>
      <c r="BT56" s="124" t="str">
        <f>IF(jednotlivci!M56="","",jednotlivci!M56)</f>
        <v/>
      </c>
      <c r="BU56" t="str">
        <f>jednotlivci!N56</f>
        <v/>
      </c>
      <c r="BV56" s="124" t="str">
        <f>IF(BS56="","",MIN(BU56:BU57)+MAX(BU56:BU57)/1000000000)</f>
        <v/>
      </c>
      <c r="BW56" s="124" t="str">
        <f>IF(BS56="","",IF(BV56&gt;998,MAX(BQ$56:BQ$75),RANK(BV56,BV$56:BV$75,1)))</f>
        <v/>
      </c>
      <c r="CA56" s="124"/>
      <c r="CB56" s="124"/>
      <c r="CC56" s="124"/>
      <c r="CD56">
        <f>'Běh s PHP startovky'!D55</f>
        <v>2</v>
      </c>
      <c r="CE56" t="str">
        <f>'Běh s PHP startovky'!H55</f>
        <v/>
      </c>
      <c r="CG56" s="124" t="str">
        <f>IF(CI56="","",1)</f>
        <v/>
      </c>
      <c r="CH56" s="124" t="str">
        <f>IF(jednotlivci!A56="","",jednotlivci!A56)</f>
        <v/>
      </c>
      <c r="CI56" s="124" t="str">
        <f>IF(jednotlivci!B56="","",jednotlivci!B56)</f>
        <v/>
      </c>
      <c r="CJ56" s="124" t="str">
        <f>IF(jednotlivci!C56="","",jednotlivci!C56)</f>
        <v/>
      </c>
      <c r="CK56" t="str">
        <f>jednotlivci!F56</f>
        <v/>
      </c>
      <c r="CL56" s="124" t="str">
        <f>IF(CI56="","",MIN(CK56:CK57)+MAX(CK56:CK57)/1000000000)</f>
        <v/>
      </c>
      <c r="CM56" s="124" t="str">
        <f>IF(CI56="","",IF(CL56&gt;998,MAX(CG$56:CG$75),RANK(CL56,CL$56:CL$75,1)))</f>
        <v/>
      </c>
      <c r="CQ56" s="124" t="str">
        <f>IF(CS56="","",1)</f>
        <v/>
      </c>
      <c r="CR56" s="124" t="str">
        <f>IF(jednotlivci!K56="","",jednotlivci!K56)</f>
        <v/>
      </c>
      <c r="CS56" s="124" t="str">
        <f>IF(jednotlivci!L56="","",jednotlivci!L56)</f>
        <v/>
      </c>
      <c r="CT56" s="124" t="str">
        <f>IF(jednotlivci!M56="","",jednotlivci!M56)</f>
        <v/>
      </c>
      <c r="CU56" t="str">
        <f>jednotlivci!P56</f>
        <v/>
      </c>
      <c r="CV56" s="124" t="str">
        <f>IF(CS56="","",MIN(CU56:CU57)+MAX(CU56:CU57)/1000000000)</f>
        <v/>
      </c>
      <c r="CW56" s="124" t="str">
        <f>IF(CS56="","",IF(CV56&gt;998,MAX(CQ$56:CQ$75),RANK(CV56,CV$56:CV$75,1)))</f>
        <v/>
      </c>
    </row>
    <row r="57" spans="1:101">
      <c r="A57" s="124"/>
      <c r="B57" s="124"/>
      <c r="C57" t="str">
        <f>Družstva!C57</f>
        <v/>
      </c>
      <c r="D57" s="124"/>
      <c r="E57" t="str">
        <f>Družstva!E57</f>
        <v/>
      </c>
      <c r="F57" s="124"/>
      <c r="G57">
        <f>Družstva!G57</f>
        <v>0</v>
      </c>
      <c r="H57" s="124"/>
      <c r="I57" s="124"/>
      <c r="J57" s="124"/>
      <c r="N57" s="124"/>
      <c r="O57" s="124"/>
      <c r="P57" t="str">
        <f>'stovky družstva'!C57:C60</f>
        <v>1 pokus</v>
      </c>
      <c r="Q57">
        <f>'stovky družstva'!D57:D60</f>
        <v>23.35</v>
      </c>
      <c r="R57">
        <f>'stovky družstva'!E57:E60</f>
        <v>22.45</v>
      </c>
      <c r="S57">
        <f>'stovky družstva'!F57:F60</f>
        <v>22.57</v>
      </c>
      <c r="T57">
        <f>'stovky družstva'!G57:G60</f>
        <v>25.08</v>
      </c>
      <c r="U57">
        <f>'stovky družstva'!H57:H60</f>
        <v>26.19</v>
      </c>
      <c r="V57" t="str">
        <f>'stovky družstva'!I57:I60</f>
        <v>N</v>
      </c>
      <c r="W57">
        <f>'stovky družstva'!J57:J60</f>
        <v>26.63</v>
      </c>
      <c r="X57">
        <f t="shared" ref="X57" si="293">IF(SUM(Q57:Q58)=0,999,MIN(Q57:Q58))</f>
        <v>23.11</v>
      </c>
      <c r="Y57">
        <f t="shared" ref="Y57" si="294">IF(SUM(R57:R58)=0,999,MIN(R57:R58))</f>
        <v>21.44</v>
      </c>
      <c r="Z57">
        <f t="shared" ref="Z57" si="295">IF(SUM(S57:S58)=0,999,MIN(S57:S58))</f>
        <v>22.16</v>
      </c>
      <c r="AA57">
        <f t="shared" ref="AA57" si="296">IF(SUM(T57:T58)=0,999,MIN(T57:T58))</f>
        <v>25.08</v>
      </c>
      <c r="AB57">
        <f t="shared" ref="AB57" si="297">IF(SUM(U57:U58)=0,999,MIN(U57:U58))</f>
        <v>25.84</v>
      </c>
      <c r="AC57">
        <f>IF(SUM(V57:V58)=0,999,MIN(V57:V58))</f>
        <v>999</v>
      </c>
      <c r="AD57">
        <f>IF(SUM(W57:W58)=0,999,MIN(W57:W58))</f>
        <v>23.39</v>
      </c>
      <c r="AE57" s="124"/>
      <c r="AF57" s="124"/>
      <c r="AJ57" s="124"/>
      <c r="AK57" s="124"/>
      <c r="AL57" s="124"/>
      <c r="BA57" s="124">
        <v>27</v>
      </c>
      <c r="BB57" s="124" t="str">
        <f>'stovky startovka'!A56</f>
        <v/>
      </c>
      <c r="BC57" s="124">
        <f>'stovky startovka'!B56</f>
        <v>0</v>
      </c>
      <c r="BD57" s="124" t="str">
        <f>'stovky startovka'!C56</f>
        <v/>
      </c>
      <c r="BE57" t="str">
        <f>IF('stovky startovka'!H56="","",'stovky startovka'!H56)</f>
        <v/>
      </c>
      <c r="BG57" s="124"/>
      <c r="BH57" s="124"/>
      <c r="BI57" s="124"/>
      <c r="BJ57" s="124"/>
      <c r="BK57" t="str">
        <f>jednotlivci!D57</f>
        <v/>
      </c>
      <c r="BL57" s="124"/>
      <c r="BM57" s="124"/>
      <c r="BQ57" s="124"/>
      <c r="BR57" s="124"/>
      <c r="BS57" s="124"/>
      <c r="BT57" s="124"/>
      <c r="BU57" t="str">
        <f>jednotlivci!N57</f>
        <v/>
      </c>
      <c r="BV57" s="124"/>
      <c r="BW57" s="124"/>
      <c r="CA57" s="124" t="str">
        <f>'Běh s PHP startovky'!A56</f>
        <v/>
      </c>
      <c r="CB57" s="124">
        <f>'Běh s PHP startovky'!B56</f>
        <v>0</v>
      </c>
      <c r="CC57" s="124" t="str">
        <f>'Běh s PHP startovky'!C56</f>
        <v/>
      </c>
      <c r="CD57">
        <f>'Běh s PHP startovky'!D56</f>
        <v>1</v>
      </c>
      <c r="CE57" t="str">
        <f>'Běh s PHP startovky'!H56</f>
        <v/>
      </c>
      <c r="CG57" s="124"/>
      <c r="CH57" s="124"/>
      <c r="CI57" s="124"/>
      <c r="CJ57" s="124"/>
      <c r="CK57" t="str">
        <f>jednotlivci!F57</f>
        <v/>
      </c>
      <c r="CL57" s="124"/>
      <c r="CM57" s="124"/>
      <c r="CQ57" s="124"/>
      <c r="CR57" s="124"/>
      <c r="CS57" s="124"/>
      <c r="CT57" s="124"/>
      <c r="CU57" t="str">
        <f>jednotlivci!P57</f>
        <v/>
      </c>
      <c r="CV57" s="124"/>
      <c r="CW57" s="124"/>
    </row>
    <row r="58" spans="1:101">
      <c r="A58" s="124" t="str">
        <f>Družstva!A58</f>
        <v/>
      </c>
      <c r="B58" s="124">
        <f>Družstva!B58</f>
        <v>0</v>
      </c>
      <c r="C58" t="str">
        <f>Družstva!C58</f>
        <v/>
      </c>
      <c r="D58" s="124" t="str">
        <f>Družstva!D58</f>
        <v/>
      </c>
      <c r="E58" t="str">
        <f>Družstva!E58</f>
        <v/>
      </c>
      <c r="F58" s="124" t="str">
        <f>Družstva!F58</f>
        <v/>
      </c>
      <c r="G58" t="str">
        <f>Družstva!G58</f>
        <v/>
      </c>
      <c r="H58" s="124" t="str">
        <f>Družstva!H58</f>
        <v/>
      </c>
      <c r="I58" s="124" t="str">
        <f t="shared" ref="I58" si="298">IF(B58=0,"",D58*1.000001+F58+H58)</f>
        <v/>
      </c>
      <c r="J58" s="124" t="str">
        <f t="shared" ref="J58" si="299">IF(B58=0,"",RANK(I58,I$54:I$73,1))</f>
        <v/>
      </c>
      <c r="N58" s="124"/>
      <c r="O58" s="124"/>
      <c r="P58" t="str">
        <f>'stovky družstva'!C58:C61</f>
        <v>2pokus</v>
      </c>
      <c r="Q58">
        <f>'stovky družstva'!D58:D61</f>
        <v>23.11</v>
      </c>
      <c r="R58">
        <f>'stovky družstva'!E58:E61</f>
        <v>21.44</v>
      </c>
      <c r="S58">
        <f>'stovky družstva'!F58:F61</f>
        <v>22.16</v>
      </c>
      <c r="T58">
        <f>'stovky družstva'!G58:G61</f>
        <v>25.17</v>
      </c>
      <c r="U58">
        <f>'stovky družstva'!H58:H61</f>
        <v>25.84</v>
      </c>
      <c r="V58" t="str">
        <f>'stovky družstva'!I58:I61</f>
        <v>N</v>
      </c>
      <c r="W58">
        <f>'stovky družstva'!J58:J61</f>
        <v>23.39</v>
      </c>
      <c r="X58">
        <f>SMALL($X57:$AD57,X$5)</f>
        <v>21.44</v>
      </c>
      <c r="Y58">
        <f t="shared" ref="Y58" si="300">SMALL($X57:$AD57,Y$5)</f>
        <v>22.16</v>
      </c>
      <c r="Z58">
        <f t="shared" ref="Z58" si="301">SMALL($X57:$AD57,Z$5)</f>
        <v>23.11</v>
      </c>
      <c r="AA58">
        <f t="shared" ref="AA58" si="302">SMALL($X57:$AD57,AA$5)</f>
        <v>23.39</v>
      </c>
      <c r="AB58">
        <f t="shared" ref="AB58" si="303">SMALL($X57:$AD57,AB$5)</f>
        <v>25.08</v>
      </c>
      <c r="AE58" s="124"/>
      <c r="AF58" s="124"/>
      <c r="AJ58" s="124">
        <f>jednotlivci!A58</f>
        <v>0</v>
      </c>
      <c r="AK58" s="124">
        <f>jednotlivci!B58</f>
        <v>0</v>
      </c>
      <c r="AL58" s="124">
        <f>jednotlivci!C58</f>
        <v>0</v>
      </c>
      <c r="BA58" s="124"/>
      <c r="BB58" s="124"/>
      <c r="BC58" s="124"/>
      <c r="BD58" s="124"/>
      <c r="BE58" t="str">
        <f>IF('stovky startovka'!H57="","",'stovky startovka'!H57)</f>
        <v/>
      </c>
      <c r="BG58" s="124" t="str">
        <f>IF(BI58="","",MAX(BG$56:BG56)+1)</f>
        <v/>
      </c>
      <c r="BH58" s="124" t="str">
        <f>IF(jednotlivci!A58="","",jednotlivci!A58)</f>
        <v/>
      </c>
      <c r="BI58" s="124" t="str">
        <f>IF(jednotlivci!B58="","",jednotlivci!B58)</f>
        <v/>
      </c>
      <c r="BJ58" s="124" t="str">
        <f>IF(jednotlivci!C58="","",jednotlivci!C58)</f>
        <v/>
      </c>
      <c r="BK58" t="str">
        <f>jednotlivci!D58</f>
        <v/>
      </c>
      <c r="BL58" s="124" t="str">
        <f t="shared" ref="BL58" si="304">IF(BI58="","",MIN(BK58:BK59)+MAX(BK58:BK59)/1000000000)</f>
        <v/>
      </c>
      <c r="BM58" s="124" t="str">
        <f t="shared" ref="BM58" si="305">IF(BI58="","",IF(BL58&gt;998,MAX(BG$56:BG$75),RANK(BL58,BL$56:BL$75,1)))</f>
        <v/>
      </c>
      <c r="BQ58" s="124" t="str">
        <f>IF(BS58="","",MAX(BQ$56:BQ56)+1)</f>
        <v/>
      </c>
      <c r="BR58" s="124" t="str">
        <f>IF(jednotlivci!K58="","",jednotlivci!K58)</f>
        <v/>
      </c>
      <c r="BS58" s="124" t="str">
        <f>IF(jednotlivci!L58="","",jednotlivci!L58)</f>
        <v/>
      </c>
      <c r="BT58" s="124" t="str">
        <f>IF(jednotlivci!M58="","",jednotlivci!M58)</f>
        <v/>
      </c>
      <c r="BU58" t="str">
        <f>jednotlivci!N58</f>
        <v/>
      </c>
      <c r="BV58" s="124" t="str">
        <f t="shared" ref="BV58" si="306">IF(BS58="","",MIN(BU58:BU59)+MAX(BU58:BU59)/1000000000)</f>
        <v/>
      </c>
      <c r="BW58" s="124" t="str">
        <f t="shared" ref="BW58" si="307">IF(BS58="","",IF(BV58&gt;998,MAX(BQ$56:BQ$75),RANK(BV58,BV$56:BV$75,1)))</f>
        <v/>
      </c>
      <c r="CA58" s="124"/>
      <c r="CB58" s="124"/>
      <c r="CC58" s="124"/>
      <c r="CD58">
        <f>'Běh s PHP startovky'!D57</f>
        <v>2</v>
      </c>
      <c r="CE58" t="str">
        <f>'Běh s PHP startovky'!H57</f>
        <v/>
      </c>
      <c r="CG58" s="124" t="str">
        <f>IF(CI58="","",MAX(CG$4:CG56)+1)</f>
        <v/>
      </c>
      <c r="CH58" s="124" t="str">
        <f>IF(jednotlivci!A58="","",jednotlivci!A58)</f>
        <v/>
      </c>
      <c r="CI58" s="124" t="str">
        <f>IF(jednotlivci!B58="","",jednotlivci!B58)</f>
        <v/>
      </c>
      <c r="CJ58" s="124" t="str">
        <f>IF(jednotlivci!C58="","",jednotlivci!C58)</f>
        <v/>
      </c>
      <c r="CK58" t="str">
        <f>jednotlivci!F58</f>
        <v/>
      </c>
      <c r="CL58" s="124" t="str">
        <f t="shared" ref="CL58" si="308">IF(CI58="","",MIN(CK58:CK59)+MAX(CK58:CK59)/1000000000)</f>
        <v/>
      </c>
      <c r="CM58" s="124" t="str">
        <f t="shared" ref="CM58" si="309">IF(CI58="","",IF(CL58&gt;998,MAX(CG$56:CG$75),RANK(CL58,CL$56:CL$75,1)))</f>
        <v/>
      </c>
      <c r="CQ58" s="124" t="str">
        <f>IF(CS58="","",MAX(CQ$4:CQ56)+1)</f>
        <v/>
      </c>
      <c r="CR58" s="124" t="str">
        <f>IF(jednotlivci!K58="","",jednotlivci!K58)</f>
        <v/>
      </c>
      <c r="CS58" s="124" t="str">
        <f>IF(jednotlivci!L58="","",jednotlivci!L58)</f>
        <v/>
      </c>
      <c r="CT58" s="124" t="str">
        <f>IF(jednotlivci!M58="","",jednotlivci!M58)</f>
        <v/>
      </c>
      <c r="CU58" t="str">
        <f>jednotlivci!P58</f>
        <v/>
      </c>
      <c r="CV58" s="124" t="str">
        <f t="shared" ref="CV58" si="310">IF(CS58="","",MIN(CU58:CU59)+MAX(CU58:CU59)/1000000000)</f>
        <v/>
      </c>
      <c r="CW58" s="124" t="str">
        <f t="shared" ref="CW58" si="311">IF(CS58="","",IF(CV58&gt;998,MAX(CQ$56:CQ$75),RANK(CV58,CV$56:CV$75,1)))</f>
        <v/>
      </c>
    </row>
    <row r="59" spans="1:101">
      <c r="A59" s="124"/>
      <c r="B59" s="124"/>
      <c r="C59" t="str">
        <f>Družstva!C59</f>
        <v/>
      </c>
      <c r="D59" s="124"/>
      <c r="E59" t="str">
        <f>Družstva!E59</f>
        <v/>
      </c>
      <c r="F59" s="124"/>
      <c r="G59">
        <f>Družstva!G59</f>
        <v>0</v>
      </c>
      <c r="H59" s="124"/>
      <c r="I59" s="124"/>
      <c r="J59" s="124"/>
      <c r="N59" s="124" t="str">
        <f>'stovky družstva'!A59:A62</f>
        <v/>
      </c>
      <c r="O59" s="124" t="str">
        <f>IF('stovky družstva'!B59:B62="","",'stovky družstva'!B59:B62)</f>
        <v/>
      </c>
      <c r="P59" t="str">
        <f>'stovky družstva'!C59:C62</f>
        <v>st. čis.</v>
      </c>
      <c r="Q59" t="str">
        <f>'stovky družstva'!D59:D62</f>
        <v/>
      </c>
      <c r="R59" t="str">
        <f>'stovky družstva'!E59:E62</f>
        <v/>
      </c>
      <c r="S59" t="str">
        <f>'stovky družstva'!F59:F62</f>
        <v/>
      </c>
      <c r="T59" t="str">
        <f>'stovky družstva'!G59:G62</f>
        <v/>
      </c>
      <c r="U59" t="str">
        <f>'stovky družstva'!H59:H62</f>
        <v/>
      </c>
      <c r="V59" t="str">
        <f>'stovky družstva'!I59:I62</f>
        <v/>
      </c>
      <c r="W59" t="str">
        <f>'stovky družstva'!J59:J62</f>
        <v/>
      </c>
      <c r="AE59" s="124" t="str">
        <f t="shared" ref="AE59" si="312">IF(O59="","",IF(SMALL(X61:AD61,5)=999,999,IF(SMALL(X61:AD61,5)=998,998,SUM(X62:AD62))))</f>
        <v/>
      </c>
      <c r="AF59" s="124" t="str">
        <f t="shared" ref="AF59" si="313">IF(O59="","",IF(AE59=998, MAX(N$51:N$90),IF(AE59=999, MAX(N$51:N$90),RANK(AE59,AE$51:AE$90,1))))</f>
        <v/>
      </c>
      <c r="AJ59" s="124"/>
      <c r="AK59" s="124"/>
      <c r="AL59" s="124"/>
      <c r="BA59" s="124">
        <v>28</v>
      </c>
      <c r="BB59" s="124" t="str">
        <f>'stovky startovka'!A58</f>
        <v/>
      </c>
      <c r="BC59" s="124">
        <f>'stovky startovka'!B58</f>
        <v>0</v>
      </c>
      <c r="BD59" s="124" t="str">
        <f>'stovky startovka'!C58</f>
        <v/>
      </c>
      <c r="BE59" t="str">
        <f>IF('stovky startovka'!H58="","",'stovky startovka'!H58)</f>
        <v/>
      </c>
      <c r="BG59" s="124"/>
      <c r="BH59" s="124"/>
      <c r="BI59" s="124"/>
      <c r="BJ59" s="124"/>
      <c r="BK59" t="str">
        <f>jednotlivci!D59</f>
        <v/>
      </c>
      <c r="BL59" s="124"/>
      <c r="BM59" s="124"/>
      <c r="BQ59" s="124"/>
      <c r="BR59" s="124"/>
      <c r="BS59" s="124"/>
      <c r="BT59" s="124"/>
      <c r="BU59" t="str">
        <f>jednotlivci!N59</f>
        <v/>
      </c>
      <c r="BV59" s="124"/>
      <c r="BW59" s="124"/>
      <c r="CA59" s="124" t="str">
        <f>'Běh s PHP startovky'!A58</f>
        <v/>
      </c>
      <c r="CB59" s="124">
        <f>'Běh s PHP startovky'!B58</f>
        <v>0</v>
      </c>
      <c r="CC59" s="124" t="str">
        <f>'Běh s PHP startovky'!C58</f>
        <v/>
      </c>
      <c r="CD59">
        <f>'Běh s PHP startovky'!D58</f>
        <v>1</v>
      </c>
      <c r="CE59" t="str">
        <f>'Běh s PHP startovky'!H58</f>
        <v/>
      </c>
      <c r="CG59" s="124"/>
      <c r="CH59" s="124"/>
      <c r="CI59" s="124"/>
      <c r="CJ59" s="124"/>
      <c r="CK59" t="str">
        <f>jednotlivci!F59</f>
        <v/>
      </c>
      <c r="CL59" s="124"/>
      <c r="CM59" s="124"/>
      <c r="CQ59" s="124"/>
      <c r="CR59" s="124"/>
      <c r="CS59" s="124"/>
      <c r="CT59" s="124"/>
      <c r="CU59" t="str">
        <f>jednotlivci!P59</f>
        <v/>
      </c>
      <c r="CV59" s="124"/>
      <c r="CW59" s="124"/>
    </row>
    <row r="60" spans="1:101">
      <c r="A60" s="124" t="str">
        <f>Družstva!A60</f>
        <v/>
      </c>
      <c r="B60" s="124">
        <f>Družstva!B60</f>
        <v>0</v>
      </c>
      <c r="C60" t="str">
        <f>Družstva!C60</f>
        <v/>
      </c>
      <c r="D60" s="124" t="str">
        <f>Družstva!D60</f>
        <v/>
      </c>
      <c r="E60" t="str">
        <f>Družstva!E60</f>
        <v/>
      </c>
      <c r="F60" s="124" t="str">
        <f>Družstva!F60</f>
        <v/>
      </c>
      <c r="G60" t="str">
        <f>Družstva!G60</f>
        <v/>
      </c>
      <c r="H60" s="124" t="str">
        <f>Družstva!H60</f>
        <v/>
      </c>
      <c r="I60" s="124" t="str">
        <f t="shared" ref="I60" si="314">IF(B60=0,"",D60*1.000001+F60+H60)</f>
        <v/>
      </c>
      <c r="J60" s="124" t="str">
        <f t="shared" ref="J60" si="315">IF(B60=0,"",RANK(I60,I$54:I$73,1))</f>
        <v/>
      </c>
      <c r="N60" s="124"/>
      <c r="O60" s="124"/>
      <c r="P60" t="str">
        <f>'stovky družstva'!C60:C63</f>
        <v>jméno</v>
      </c>
      <c r="Q60">
        <f>'stovky družstva'!D60:D63</f>
        <v>0</v>
      </c>
      <c r="R60">
        <f>'stovky družstva'!E60:E63</f>
        <v>0</v>
      </c>
      <c r="S60">
        <f>'stovky družstva'!F60:F63</f>
        <v>0</v>
      </c>
      <c r="T60">
        <f>'stovky družstva'!G60:G63</f>
        <v>0</v>
      </c>
      <c r="U60">
        <f>'stovky družstva'!H60:H63</f>
        <v>0</v>
      </c>
      <c r="V60">
        <f>'stovky družstva'!I60:I63</f>
        <v>0</v>
      </c>
      <c r="W60">
        <f>'stovky družstva'!J60:J63</f>
        <v>0</v>
      </c>
      <c r="AE60" s="124"/>
      <c r="AF60" s="124"/>
      <c r="AJ60" s="124">
        <f>jednotlivci!A60</f>
        <v>0</v>
      </c>
      <c r="AK60" s="124">
        <f>jednotlivci!B60</f>
        <v>0</v>
      </c>
      <c r="AL60" s="124">
        <f>jednotlivci!C60</f>
        <v>0</v>
      </c>
      <c r="BA60" s="124"/>
      <c r="BB60" s="124"/>
      <c r="BC60" s="124"/>
      <c r="BD60" s="124"/>
      <c r="BE60" t="str">
        <f>IF('stovky startovka'!H59="","",'stovky startovka'!H59)</f>
        <v/>
      </c>
      <c r="BG60" s="124" t="str">
        <f>IF(BI60="","",MAX(BG$56:BG58)+1)</f>
        <v/>
      </c>
      <c r="BH60" s="124" t="str">
        <f>IF(jednotlivci!A60="","",jednotlivci!A60)</f>
        <v/>
      </c>
      <c r="BI60" s="124" t="str">
        <f>IF(jednotlivci!B60="","",jednotlivci!B60)</f>
        <v/>
      </c>
      <c r="BJ60" s="124" t="str">
        <f>IF(jednotlivci!C60="","",jednotlivci!C60)</f>
        <v/>
      </c>
      <c r="BK60" t="str">
        <f>jednotlivci!D60</f>
        <v/>
      </c>
      <c r="BL60" s="124" t="str">
        <f t="shared" ref="BL60" si="316">IF(BI60="","",MIN(BK60:BK61)+MAX(BK60:BK61)/1000000000)</f>
        <v/>
      </c>
      <c r="BM60" s="124" t="str">
        <f t="shared" ref="BM60" si="317">IF(BI60="","",IF(BL60&gt;998,MAX(BG$56:BG$75),RANK(BL60,BL$56:BL$75,1)))</f>
        <v/>
      </c>
      <c r="BQ60" s="124" t="str">
        <f>IF(BS60="","",MAX(BQ$56:BQ58)+1)</f>
        <v/>
      </c>
      <c r="BR60" s="124" t="str">
        <f>IF(jednotlivci!K60="","",jednotlivci!K60)</f>
        <v/>
      </c>
      <c r="BS60" s="124" t="str">
        <f>IF(jednotlivci!L60="","",jednotlivci!L60)</f>
        <v/>
      </c>
      <c r="BT60" s="124" t="str">
        <f>IF(jednotlivci!M60="","",jednotlivci!M60)</f>
        <v/>
      </c>
      <c r="BU60">
        <f>jednotlivci!N60</f>
        <v>999</v>
      </c>
      <c r="BV60" s="124" t="str">
        <f t="shared" ref="BV60" si="318">IF(BS60="","",MIN(BU60:BU61)+MAX(BU60:BU61)/1000000000)</f>
        <v/>
      </c>
      <c r="BW60" s="124" t="str">
        <f t="shared" ref="BW60" si="319">IF(BS60="","",IF(BV60&gt;998,MAX(BQ$56:BQ$75),RANK(BV60,BV$56:BV$75,1)))</f>
        <v/>
      </c>
      <c r="CA60" s="124"/>
      <c r="CB60" s="124"/>
      <c r="CC60" s="124"/>
      <c r="CD60">
        <f>'Běh s PHP startovky'!D59</f>
        <v>2</v>
      </c>
      <c r="CE60" t="str">
        <f>'Běh s PHP startovky'!H59</f>
        <v/>
      </c>
      <c r="CG60" s="124" t="str">
        <f>IF(CI60="","",MAX(CG$4:CG58)+1)</f>
        <v/>
      </c>
      <c r="CH60" s="124" t="str">
        <f>IF(jednotlivci!A60="","",jednotlivci!A60)</f>
        <v/>
      </c>
      <c r="CI60" s="124" t="str">
        <f>IF(jednotlivci!B60="","",jednotlivci!B60)</f>
        <v/>
      </c>
      <c r="CJ60" s="124" t="str">
        <f>IF(jednotlivci!C60="","",jednotlivci!C60)</f>
        <v/>
      </c>
      <c r="CK60" t="str">
        <f>jednotlivci!F60</f>
        <v/>
      </c>
      <c r="CL60" s="124" t="str">
        <f t="shared" ref="CL60" si="320">IF(CI60="","",MIN(CK60:CK61)+MAX(CK60:CK61)/1000000000)</f>
        <v/>
      </c>
      <c r="CM60" s="124" t="str">
        <f t="shared" ref="CM60" si="321">IF(CI60="","",IF(CL60&gt;998,MAX(CG$56:CG$75),RANK(CL60,CL$56:CL$75,1)))</f>
        <v/>
      </c>
      <c r="CQ60" s="124" t="str">
        <f>IF(CS60="","",MAX(CQ$4:CQ58)+1)</f>
        <v/>
      </c>
      <c r="CR60" s="124" t="str">
        <f>IF(jednotlivci!K60="","",jednotlivci!K60)</f>
        <v/>
      </c>
      <c r="CS60" s="124" t="str">
        <f>IF(jednotlivci!L60="","",jednotlivci!L60)</f>
        <v/>
      </c>
      <c r="CT60" s="124" t="str">
        <f>IF(jednotlivci!M60="","",jednotlivci!M60)</f>
        <v/>
      </c>
      <c r="CU60">
        <f>jednotlivci!P60</f>
        <v>999</v>
      </c>
      <c r="CV60" s="124" t="str">
        <f t="shared" ref="CV60" si="322">IF(CS60="","",MIN(CU60:CU61)+MAX(CU60:CU61)/1000000000)</f>
        <v/>
      </c>
      <c r="CW60" s="124" t="str">
        <f t="shared" ref="CW60" si="323">IF(CS60="","",IF(CV60&gt;998,MAX(CQ$56:CQ$75),RANK(CV60,CV$56:CV$75,1)))</f>
        <v/>
      </c>
    </row>
    <row r="61" spans="1:101">
      <c r="A61" s="124"/>
      <c r="B61" s="124"/>
      <c r="C61" t="str">
        <f>Družstva!C61</f>
        <v/>
      </c>
      <c r="D61" s="124"/>
      <c r="E61" t="str">
        <f>Družstva!E61</f>
        <v/>
      </c>
      <c r="F61" s="124"/>
      <c r="G61">
        <f>Družstva!G61</f>
        <v>0</v>
      </c>
      <c r="H61" s="124"/>
      <c r="I61" s="124"/>
      <c r="J61" s="124"/>
      <c r="N61" s="124"/>
      <c r="O61" s="124"/>
      <c r="P61" t="str">
        <f>'stovky družstva'!C61:C64</f>
        <v>1 pokus</v>
      </c>
      <c r="Q61" t="str">
        <f>'stovky družstva'!D61:D64</f>
        <v/>
      </c>
      <c r="R61" t="str">
        <f>'stovky družstva'!E61:E64</f>
        <v/>
      </c>
      <c r="S61" t="str">
        <f>'stovky družstva'!F61:F64</f>
        <v/>
      </c>
      <c r="T61" t="str">
        <f>'stovky družstva'!G61:G64</f>
        <v/>
      </c>
      <c r="U61" t="str">
        <f>'stovky družstva'!H61:H64</f>
        <v/>
      </c>
      <c r="V61" t="str">
        <f>'stovky družstva'!I61:I64</f>
        <v/>
      </c>
      <c r="W61" t="str">
        <f>'stovky družstva'!J61:J64</f>
        <v/>
      </c>
      <c r="X61">
        <f t="shared" ref="X61" si="324">IF(SUM(Q61:Q62)=0,999,MIN(Q61:Q62))</f>
        <v>999</v>
      </c>
      <c r="Y61">
        <f t="shared" ref="Y61" si="325">IF(SUM(R61:R62)=0,999,MIN(R61:R62))</f>
        <v>999</v>
      </c>
      <c r="Z61">
        <f t="shared" ref="Z61" si="326">IF(SUM(S61:S62)=0,999,MIN(S61:S62))</f>
        <v>999</v>
      </c>
      <c r="AA61">
        <f t="shared" ref="AA61" si="327">IF(SUM(T61:T62)=0,999,MIN(T61:T62))</f>
        <v>999</v>
      </c>
      <c r="AB61">
        <f t="shared" ref="AB61" si="328">IF(SUM(U61:U62)=0,999,MIN(U61:U62))</f>
        <v>999</v>
      </c>
      <c r="AC61">
        <f>IF(SUM(V61:V62)=0,999,MIN(V61:V62))</f>
        <v>999</v>
      </c>
      <c r="AD61">
        <f>IF(SUM(W61:W62)=0,999,MIN(W61:W62))</f>
        <v>999</v>
      </c>
      <c r="AE61" s="124"/>
      <c r="AF61" s="124"/>
      <c r="AJ61" s="124"/>
      <c r="AK61" s="124"/>
      <c r="AL61" s="124"/>
      <c r="BA61" s="124">
        <v>29</v>
      </c>
      <c r="BB61" s="124" t="str">
        <f>'stovky startovka'!A60</f>
        <v/>
      </c>
      <c r="BC61" s="124">
        <f>'stovky startovka'!B60</f>
        <v>0</v>
      </c>
      <c r="BD61" s="124" t="str">
        <f>'stovky startovka'!C60</f>
        <v/>
      </c>
      <c r="BE61" t="str">
        <f>IF('stovky startovka'!H60="","",'stovky startovka'!H60)</f>
        <v/>
      </c>
      <c r="BG61" s="124"/>
      <c r="BH61" s="124"/>
      <c r="BI61" s="124"/>
      <c r="BJ61" s="124"/>
      <c r="BK61" t="str">
        <f>jednotlivci!D61</f>
        <v/>
      </c>
      <c r="BL61" s="124"/>
      <c r="BM61" s="124"/>
      <c r="BQ61" s="124"/>
      <c r="BR61" s="124"/>
      <c r="BS61" s="124"/>
      <c r="BT61" s="124"/>
      <c r="BU61">
        <f>jednotlivci!N61</f>
        <v>999</v>
      </c>
      <c r="BV61" s="124"/>
      <c r="BW61" s="124"/>
      <c r="CA61" s="124" t="str">
        <f>'Běh s PHP startovky'!A60</f>
        <v/>
      </c>
      <c r="CB61" s="124">
        <f>'Běh s PHP startovky'!B60</f>
        <v>0</v>
      </c>
      <c r="CC61" s="124" t="str">
        <f>'Běh s PHP startovky'!C60</f>
        <v/>
      </c>
      <c r="CD61">
        <f>'Běh s PHP startovky'!D60</f>
        <v>1</v>
      </c>
      <c r="CE61" t="str">
        <f>'Běh s PHP startovky'!H60</f>
        <v/>
      </c>
      <c r="CG61" s="124"/>
      <c r="CH61" s="124"/>
      <c r="CI61" s="124"/>
      <c r="CJ61" s="124"/>
      <c r="CK61" t="str">
        <f>jednotlivci!F61</f>
        <v/>
      </c>
      <c r="CL61" s="124"/>
      <c r="CM61" s="124"/>
      <c r="CQ61" s="124"/>
      <c r="CR61" s="124"/>
      <c r="CS61" s="124"/>
      <c r="CT61" s="124"/>
      <c r="CU61">
        <f>jednotlivci!P61</f>
        <v>999</v>
      </c>
      <c r="CV61" s="124"/>
      <c r="CW61" s="124"/>
    </row>
    <row r="62" spans="1:101">
      <c r="A62" s="124" t="str">
        <f>Družstva!A62</f>
        <v/>
      </c>
      <c r="B62" s="124">
        <f>Družstva!B62</f>
        <v>0</v>
      </c>
      <c r="C62" t="str">
        <f>Družstva!C62</f>
        <v/>
      </c>
      <c r="D62" s="124" t="str">
        <f>Družstva!D62</f>
        <v/>
      </c>
      <c r="E62" t="str">
        <f>Družstva!E62</f>
        <v/>
      </c>
      <c r="F62" s="124" t="str">
        <f>Družstva!F62</f>
        <v/>
      </c>
      <c r="G62" t="str">
        <f>Družstva!G62</f>
        <v/>
      </c>
      <c r="H62" s="124" t="str">
        <f>Družstva!H62</f>
        <v/>
      </c>
      <c r="I62" s="124" t="str">
        <f t="shared" ref="I62" si="329">IF(B62=0,"",D62*1.000001+F62+H62)</f>
        <v/>
      </c>
      <c r="J62" s="124" t="str">
        <f t="shared" ref="J62" si="330">IF(B62=0,"",RANK(I62,I$54:I$73,1))</f>
        <v/>
      </c>
      <c r="N62" s="124"/>
      <c r="O62" s="124"/>
      <c r="P62" t="str">
        <f>'stovky družstva'!C62:C65</f>
        <v>2pokus</v>
      </c>
      <c r="Q62" t="str">
        <f>'stovky družstva'!D62:D65</f>
        <v/>
      </c>
      <c r="R62" t="str">
        <f>'stovky družstva'!E62:E65</f>
        <v/>
      </c>
      <c r="S62" t="str">
        <f>'stovky družstva'!F62:F65</f>
        <v/>
      </c>
      <c r="T62" t="str">
        <f>'stovky družstva'!G62:G65</f>
        <v/>
      </c>
      <c r="U62" t="str">
        <f>'stovky družstva'!H62:H65</f>
        <v/>
      </c>
      <c r="V62" t="str">
        <f>'stovky družstva'!I62:I65</f>
        <v/>
      </c>
      <c r="W62" t="str">
        <f>'stovky družstva'!J62:J65</f>
        <v/>
      </c>
      <c r="X62">
        <f>SMALL($X61:$AD61,X$5)</f>
        <v>999</v>
      </c>
      <c r="Y62">
        <f t="shared" ref="Y62" si="331">SMALL($X61:$AD61,Y$5)</f>
        <v>999</v>
      </c>
      <c r="Z62">
        <f t="shared" ref="Z62" si="332">SMALL($X61:$AD61,Z$5)</f>
        <v>999</v>
      </c>
      <c r="AA62">
        <f t="shared" ref="AA62" si="333">SMALL($X61:$AD61,AA$5)</f>
        <v>999</v>
      </c>
      <c r="AB62">
        <f t="shared" ref="AB62" si="334">SMALL($X61:$AD61,AB$5)</f>
        <v>999</v>
      </c>
      <c r="AE62" s="124"/>
      <c r="AF62" s="124"/>
      <c r="AJ62" s="124">
        <f>jednotlivci!A62</f>
        <v>0</v>
      </c>
      <c r="AK62" s="124">
        <f>jednotlivci!B62</f>
        <v>0</v>
      </c>
      <c r="AL62" s="124">
        <f>jednotlivci!C62</f>
        <v>0</v>
      </c>
      <c r="BA62" s="124"/>
      <c r="BB62" s="124"/>
      <c r="BC62" s="124"/>
      <c r="BD62" s="124"/>
      <c r="BE62" t="str">
        <f>IF('stovky startovka'!H61="","",'stovky startovka'!H61)</f>
        <v/>
      </c>
      <c r="BG62" s="124" t="str">
        <f>IF(BI62="","",MAX(BG$56:BG60)+1)</f>
        <v/>
      </c>
      <c r="BH62" s="124" t="str">
        <f>IF(jednotlivci!A62="","",jednotlivci!A62)</f>
        <v/>
      </c>
      <c r="BI62" s="124" t="str">
        <f>IF(jednotlivci!B62="","",jednotlivci!B62)</f>
        <v/>
      </c>
      <c r="BJ62" s="124" t="str">
        <f>IF(jednotlivci!C62="","",jednotlivci!C62)</f>
        <v/>
      </c>
      <c r="BK62" t="str">
        <f>jednotlivci!D62</f>
        <v/>
      </c>
      <c r="BL62" s="124" t="str">
        <f t="shared" ref="BL62" si="335">IF(BI62="","",MIN(BK62:BK63)+MAX(BK62:BK63)/1000000000)</f>
        <v/>
      </c>
      <c r="BM62" s="124" t="str">
        <f t="shared" ref="BM62" si="336">IF(BI62="","",IF(BL62&gt;998,MAX(BG$56:BG$75),RANK(BL62,BL$56:BL$75,1)))</f>
        <v/>
      </c>
      <c r="BQ62" s="124" t="str">
        <f>IF(BS62="","",MAX(BQ$56:BQ60)+1)</f>
        <v/>
      </c>
      <c r="BR62" s="124" t="str">
        <f>IF(jednotlivci!K62="","",jednotlivci!K62)</f>
        <v/>
      </c>
      <c r="BS62" s="124" t="str">
        <f>IF(jednotlivci!L62="","",jednotlivci!L62)</f>
        <v/>
      </c>
      <c r="BT62" s="124" t="str">
        <f>IF(jednotlivci!M62="","",jednotlivci!M62)</f>
        <v/>
      </c>
      <c r="BU62" t="str">
        <f>jednotlivci!N62</f>
        <v/>
      </c>
      <c r="BV62" s="124" t="str">
        <f t="shared" ref="BV62" si="337">IF(BS62="","",MIN(BU62:BU63)+MAX(BU62:BU63)/1000000000)</f>
        <v/>
      </c>
      <c r="BW62" s="124" t="str">
        <f t="shared" ref="BW62" si="338">IF(BS62="","",IF(BV62&gt;998,MAX(BQ$56:BQ$75),RANK(BV62,BV$56:BV$75,1)))</f>
        <v/>
      </c>
      <c r="CA62" s="124"/>
      <c r="CB62" s="124"/>
      <c r="CC62" s="124"/>
      <c r="CD62">
        <f>'Běh s PHP startovky'!D61</f>
        <v>2</v>
      </c>
      <c r="CE62" t="str">
        <f>'Běh s PHP startovky'!H61</f>
        <v/>
      </c>
      <c r="CG62" s="124" t="str">
        <f>IF(CI62="","",MAX(CG$4:CG60)+1)</f>
        <v/>
      </c>
      <c r="CH62" s="124" t="str">
        <f>IF(jednotlivci!A62="","",jednotlivci!A62)</f>
        <v/>
      </c>
      <c r="CI62" s="124" t="str">
        <f>IF(jednotlivci!B62="","",jednotlivci!B62)</f>
        <v/>
      </c>
      <c r="CJ62" s="124" t="str">
        <f>IF(jednotlivci!C62="","",jednotlivci!C62)</f>
        <v/>
      </c>
      <c r="CK62" t="str">
        <f>jednotlivci!F62</f>
        <v/>
      </c>
      <c r="CL62" s="124" t="str">
        <f t="shared" ref="CL62" si="339">IF(CI62="","",MIN(CK62:CK63)+MAX(CK62:CK63)/1000000000)</f>
        <v/>
      </c>
      <c r="CM62" s="124" t="str">
        <f t="shared" ref="CM62" si="340">IF(CI62="","",IF(CL62&gt;998,MAX(CG$56:CG$75),RANK(CL62,CL$56:CL$75,1)))</f>
        <v/>
      </c>
      <c r="CQ62" s="124" t="str">
        <f>IF(CS62="","",MAX(CQ$4:CQ60)+1)</f>
        <v/>
      </c>
      <c r="CR62" s="124" t="str">
        <f>IF(jednotlivci!K62="","",jednotlivci!K62)</f>
        <v/>
      </c>
      <c r="CS62" s="124" t="str">
        <f>IF(jednotlivci!L62="","",jednotlivci!L62)</f>
        <v/>
      </c>
      <c r="CT62" s="124" t="str">
        <f>IF(jednotlivci!M62="","",jednotlivci!M62)</f>
        <v/>
      </c>
      <c r="CU62" t="str">
        <f>jednotlivci!P62</f>
        <v/>
      </c>
      <c r="CV62" s="124" t="str">
        <f t="shared" ref="CV62" si="341">IF(CS62="","",MIN(CU62:CU63)+MAX(CU62:CU63)/1000000000)</f>
        <v/>
      </c>
      <c r="CW62" s="124" t="str">
        <f t="shared" ref="CW62" si="342">IF(CS62="","",IF(CV62&gt;998,MAX(CQ$56:CQ$75),RANK(CV62,CV$56:CV$75,1)))</f>
        <v/>
      </c>
    </row>
    <row r="63" spans="1:101">
      <c r="A63" s="124"/>
      <c r="B63" s="124"/>
      <c r="C63" t="str">
        <f>Družstva!C63</f>
        <v/>
      </c>
      <c r="D63" s="124"/>
      <c r="E63" t="str">
        <f>Družstva!E63</f>
        <v/>
      </c>
      <c r="F63" s="124"/>
      <c r="G63">
        <f>Družstva!G63</f>
        <v>0</v>
      </c>
      <c r="H63" s="124"/>
      <c r="I63" s="124"/>
      <c r="J63" s="124"/>
      <c r="N63" s="124" t="str">
        <f>'stovky družstva'!A63:A66</f>
        <v/>
      </c>
      <c r="O63" s="124" t="str">
        <f>IF('stovky družstva'!B63:B66="","",'stovky družstva'!B63:B66)</f>
        <v/>
      </c>
      <c r="P63" t="str">
        <f>'stovky družstva'!C63:C66</f>
        <v>st. čis.</v>
      </c>
      <c r="Q63" t="str">
        <f>'stovky družstva'!D63:D66</f>
        <v/>
      </c>
      <c r="R63" t="str">
        <f>'stovky družstva'!E63:E66</f>
        <v/>
      </c>
      <c r="S63" t="str">
        <f>'stovky družstva'!F63:F66</f>
        <v/>
      </c>
      <c r="T63" t="str">
        <f>'stovky družstva'!G63:G66</f>
        <v/>
      </c>
      <c r="U63" t="str">
        <f>'stovky družstva'!H63:H66</f>
        <v/>
      </c>
      <c r="V63" t="str">
        <f>'stovky družstva'!I63:I66</f>
        <v/>
      </c>
      <c r="W63" t="str">
        <f>'stovky družstva'!J63:J66</f>
        <v/>
      </c>
      <c r="AE63" s="124" t="str">
        <f>IF(O63="","",IF(SMALL(X65:AD65,5)=999,999,IF(SMALL(X65:AD65,5)=998,998,SUM(X66:AD66))))</f>
        <v/>
      </c>
      <c r="AF63" s="124" t="str">
        <f t="shared" ref="AF63" si="343">IF(O63="","",IF(AE63=998, MAX(N$51:N$90),IF(AE63=999, MAX(N$51:N$90),RANK(AE63,AE$51:AE$90,1))))</f>
        <v/>
      </c>
      <c r="AJ63" s="124"/>
      <c r="AK63" s="124"/>
      <c r="AL63" s="124"/>
      <c r="BA63" s="124">
        <v>30</v>
      </c>
      <c r="BB63" s="124" t="str">
        <f>'stovky startovka'!A62</f>
        <v/>
      </c>
      <c r="BC63" s="124">
        <f>'stovky startovka'!B62</f>
        <v>0</v>
      </c>
      <c r="BD63" s="124" t="str">
        <f>'stovky startovka'!C62</f>
        <v/>
      </c>
      <c r="BE63" t="str">
        <f>IF('stovky startovka'!H62="","",'stovky startovka'!H62)</f>
        <v/>
      </c>
      <c r="BG63" s="124"/>
      <c r="BH63" s="124"/>
      <c r="BI63" s="124"/>
      <c r="BJ63" s="124"/>
      <c r="BK63" t="str">
        <f>jednotlivci!D63</f>
        <v/>
      </c>
      <c r="BL63" s="124"/>
      <c r="BM63" s="124"/>
      <c r="BQ63" s="124"/>
      <c r="BR63" s="124"/>
      <c r="BS63" s="124"/>
      <c r="BT63" s="124"/>
      <c r="BU63" t="str">
        <f>jednotlivci!N63</f>
        <v/>
      </c>
      <c r="BV63" s="124"/>
      <c r="BW63" s="124"/>
      <c r="CA63" s="124" t="str">
        <f>'Běh s PHP startovky'!A62</f>
        <v/>
      </c>
      <c r="CB63" s="124">
        <f>'Běh s PHP startovky'!B62</f>
        <v>0</v>
      </c>
      <c r="CC63" s="124" t="str">
        <f>'Běh s PHP startovky'!C62</f>
        <v/>
      </c>
      <c r="CD63">
        <f>'Běh s PHP startovky'!D62</f>
        <v>1</v>
      </c>
      <c r="CE63" t="str">
        <f>'Běh s PHP startovky'!H62</f>
        <v/>
      </c>
      <c r="CG63" s="124"/>
      <c r="CH63" s="124"/>
      <c r="CI63" s="124"/>
      <c r="CJ63" s="124"/>
      <c r="CK63" t="str">
        <f>jednotlivci!F63</f>
        <v/>
      </c>
      <c r="CL63" s="124"/>
      <c r="CM63" s="124"/>
      <c r="CQ63" s="124"/>
      <c r="CR63" s="124"/>
      <c r="CS63" s="124"/>
      <c r="CT63" s="124"/>
      <c r="CU63" t="str">
        <f>jednotlivci!P63</f>
        <v/>
      </c>
      <c r="CV63" s="124"/>
      <c r="CW63" s="124"/>
    </row>
    <row r="64" spans="1:101">
      <c r="A64" s="124" t="str">
        <f>Družstva!A64</f>
        <v/>
      </c>
      <c r="B64" s="124">
        <f>Družstva!B64</f>
        <v>0</v>
      </c>
      <c r="C64" t="str">
        <f>Družstva!C64</f>
        <v/>
      </c>
      <c r="D64" s="124" t="str">
        <f>Družstva!D64</f>
        <v/>
      </c>
      <c r="E64" t="str">
        <f>Družstva!E64</f>
        <v/>
      </c>
      <c r="F64" s="124" t="str">
        <f>Družstva!F64</f>
        <v/>
      </c>
      <c r="G64" t="str">
        <f>Družstva!G64</f>
        <v/>
      </c>
      <c r="H64" s="124" t="str">
        <f>Družstva!H64</f>
        <v/>
      </c>
      <c r="I64" s="124" t="str">
        <f t="shared" ref="I64" si="344">IF(B64=0,"",D64*1.000001+F64+H64)</f>
        <v/>
      </c>
      <c r="J64" s="124" t="str">
        <f t="shared" ref="J64" si="345">IF(B64=0,"",RANK(I64,I$54:I$73,1))</f>
        <v/>
      </c>
      <c r="N64" s="124"/>
      <c r="O64" s="124"/>
      <c r="P64" t="str">
        <f>'stovky družstva'!C64:C67</f>
        <v>jméno</v>
      </c>
      <c r="Q64">
        <f>'stovky družstva'!D64:D67</f>
        <v>0</v>
      </c>
      <c r="R64">
        <f>'stovky družstva'!E64:E67</f>
        <v>0</v>
      </c>
      <c r="S64">
        <f>'stovky družstva'!F64:F67</f>
        <v>0</v>
      </c>
      <c r="T64">
        <f>'stovky družstva'!G64:G67</f>
        <v>0</v>
      </c>
      <c r="U64">
        <f>'stovky družstva'!H64:H67</f>
        <v>0</v>
      </c>
      <c r="V64">
        <f>'stovky družstva'!I64:I67</f>
        <v>0</v>
      </c>
      <c r="W64">
        <f>'stovky družstva'!J64:J67</f>
        <v>0</v>
      </c>
      <c r="AE64" s="124"/>
      <c r="AF64" s="124"/>
      <c r="AJ64" s="124" t="str">
        <f>jednotlivci!A64</f>
        <v/>
      </c>
      <c r="AK64" s="124">
        <f>jednotlivci!B64</f>
        <v>0</v>
      </c>
      <c r="AL64" s="124">
        <f>jednotlivci!C64</f>
        <v>0</v>
      </c>
      <c r="BA64" s="124"/>
      <c r="BB64" s="124"/>
      <c r="BC64" s="124"/>
      <c r="BD64" s="124"/>
      <c r="BE64" t="str">
        <f>IF('stovky startovka'!H63="","",'stovky startovka'!H63)</f>
        <v/>
      </c>
      <c r="BG64" s="124" t="str">
        <f>IF(BI64="","",MAX(BG$56:BG62)+1)</f>
        <v/>
      </c>
      <c r="BH64" s="124" t="str">
        <f>IF(jednotlivci!A64="","",jednotlivci!A64)</f>
        <v/>
      </c>
      <c r="BI64" s="124" t="str">
        <f>IF(jednotlivci!B64="","",jednotlivci!B64)</f>
        <v/>
      </c>
      <c r="BJ64" s="124" t="str">
        <f>IF(jednotlivci!C64="","",jednotlivci!C64)</f>
        <v/>
      </c>
      <c r="BK64" t="str">
        <f>jednotlivci!D64</f>
        <v/>
      </c>
      <c r="BL64" s="124" t="str">
        <f t="shared" ref="BL64" si="346">IF(BI64="","",MIN(BK64:BK65)+MAX(BK64:BK65)/1000000000)</f>
        <v/>
      </c>
      <c r="BM64" s="124" t="str">
        <f t="shared" ref="BM64" si="347">IF(BI64="","",IF(BL64&gt;998,MAX(BG$56:BG$75),RANK(BL64,BL$56:BL$75,1)))</f>
        <v/>
      </c>
      <c r="BQ64" s="124" t="str">
        <f>IF(BS64="","",MAX(BQ$56:BQ62)+1)</f>
        <v/>
      </c>
      <c r="BR64" s="124" t="str">
        <f>IF(jednotlivci!K64="","",jednotlivci!K64)</f>
        <v/>
      </c>
      <c r="BS64" s="124" t="str">
        <f>IF(jednotlivci!L64="","",jednotlivci!L64)</f>
        <v/>
      </c>
      <c r="BT64" s="124" t="str">
        <f>IF(jednotlivci!M64="","",jednotlivci!M64)</f>
        <v/>
      </c>
      <c r="BU64" t="str">
        <f>jednotlivci!N64</f>
        <v/>
      </c>
      <c r="BV64" s="124" t="str">
        <f t="shared" ref="BV64" si="348">IF(BS64="","",MIN(BU64:BU65)+MAX(BU64:BU65)/1000000000)</f>
        <v/>
      </c>
      <c r="BW64" s="124" t="str">
        <f t="shared" ref="BW64" si="349">IF(BS64="","",IF(BV64&gt;998,MAX(BQ$56:BQ$75),RANK(BV64,BV$56:BV$75,1)))</f>
        <v/>
      </c>
      <c r="CA64" s="124"/>
      <c r="CB64" s="124"/>
      <c r="CC64" s="124"/>
      <c r="CD64">
        <f>'Běh s PHP startovky'!D63</f>
        <v>2</v>
      </c>
      <c r="CE64" t="str">
        <f>'Běh s PHP startovky'!H63</f>
        <v/>
      </c>
      <c r="CG64" s="124" t="str">
        <f>IF(CI64="","",MAX(CG$4:CG62)+1)</f>
        <v/>
      </c>
      <c r="CH64" s="124" t="str">
        <f>IF(jednotlivci!A64="","",jednotlivci!A64)</f>
        <v/>
      </c>
      <c r="CI64" s="124" t="str">
        <f>IF(jednotlivci!B64="","",jednotlivci!B64)</f>
        <v/>
      </c>
      <c r="CJ64" s="124" t="str">
        <f>IF(jednotlivci!C64="","",jednotlivci!C64)</f>
        <v/>
      </c>
      <c r="CK64" t="str">
        <f>jednotlivci!F64</f>
        <v/>
      </c>
      <c r="CL64" s="124" t="str">
        <f t="shared" ref="CL64" si="350">IF(CI64="","",MIN(CK64:CK65)+MAX(CK64:CK65)/1000000000)</f>
        <v/>
      </c>
      <c r="CM64" s="124" t="str">
        <f t="shared" ref="CM64" si="351">IF(CI64="","",IF(CL64&gt;998,MAX(CG$56:CG$75),RANK(CL64,CL$56:CL$75,1)))</f>
        <v/>
      </c>
      <c r="CQ64" s="124" t="str">
        <f>IF(CS64="","",MAX(CQ$4:CQ62)+1)</f>
        <v/>
      </c>
      <c r="CR64" s="124" t="str">
        <f>IF(jednotlivci!K64="","",jednotlivci!K64)</f>
        <v/>
      </c>
      <c r="CS64" s="124" t="str">
        <f>IF(jednotlivci!L64="","",jednotlivci!L64)</f>
        <v/>
      </c>
      <c r="CT64" s="124" t="str">
        <f>IF(jednotlivci!M64="","",jednotlivci!M64)</f>
        <v/>
      </c>
      <c r="CU64" t="str">
        <f>jednotlivci!P64</f>
        <v/>
      </c>
      <c r="CV64" s="124" t="str">
        <f t="shared" ref="CV64" si="352">IF(CS64="","",MIN(CU64:CU65)+MAX(CU64:CU65)/1000000000)</f>
        <v/>
      </c>
      <c r="CW64" s="124" t="str">
        <f t="shared" ref="CW64" si="353">IF(CS64="","",IF(CV64&gt;998,MAX(CQ$56:CQ$75),RANK(CV64,CV$56:CV$75,1)))</f>
        <v/>
      </c>
    </row>
    <row r="65" spans="1:101">
      <c r="A65" s="124"/>
      <c r="B65" s="124"/>
      <c r="C65" t="str">
        <f>Družstva!C65</f>
        <v/>
      </c>
      <c r="D65" s="124"/>
      <c r="E65" t="str">
        <f>Družstva!E65</f>
        <v/>
      </c>
      <c r="F65" s="124"/>
      <c r="G65">
        <f>Družstva!G65</f>
        <v>0</v>
      </c>
      <c r="H65" s="124"/>
      <c r="I65" s="124"/>
      <c r="J65" s="124"/>
      <c r="N65" s="124"/>
      <c r="O65" s="124"/>
      <c r="P65" t="str">
        <f>'stovky družstva'!C65:C68</f>
        <v>1 pokus</v>
      </c>
      <c r="Q65" t="str">
        <f>'stovky družstva'!D65:D68</f>
        <v/>
      </c>
      <c r="R65" t="str">
        <f>'stovky družstva'!E65:E68</f>
        <v/>
      </c>
      <c r="S65" t="str">
        <f>'stovky družstva'!F65:F68</f>
        <v/>
      </c>
      <c r="T65" t="str">
        <f>'stovky družstva'!G65:G68</f>
        <v/>
      </c>
      <c r="U65" t="str">
        <f>'stovky družstva'!H65:H68</f>
        <v/>
      </c>
      <c r="V65" t="str">
        <f>'stovky družstva'!I65:I68</f>
        <v/>
      </c>
      <c r="W65" t="str">
        <f>'stovky družstva'!J65:J68</f>
        <v/>
      </c>
      <c r="X65">
        <f t="shared" ref="X65" si="354">IF(SUM(Q65:Q66)=0,999,MIN(Q65:Q66))</f>
        <v>999</v>
      </c>
      <c r="Y65">
        <f t="shared" ref="Y65" si="355">IF(SUM(R65:R66)=0,999,MIN(R65:R66))</f>
        <v>999</v>
      </c>
      <c r="Z65">
        <f t="shared" ref="Z65" si="356">IF(SUM(S65:S66)=0,999,MIN(S65:S66))</f>
        <v>999</v>
      </c>
      <c r="AA65">
        <f t="shared" ref="AA65" si="357">IF(SUM(T65:T66)=0,999,MIN(T65:T66))</f>
        <v>999</v>
      </c>
      <c r="AB65">
        <f t="shared" ref="AB65" si="358">IF(SUM(U65:U66)=0,999,MIN(U65:U66))</f>
        <v>999</v>
      </c>
      <c r="AC65">
        <f>IF(SUM(V65:V66)=0,999,MIN(V65:V66))</f>
        <v>999</v>
      </c>
      <c r="AD65">
        <f>IF(SUM(W65:W66)=0,999,MIN(W65:W66))</f>
        <v>999</v>
      </c>
      <c r="AE65" s="124"/>
      <c r="AF65" s="124"/>
      <c r="AJ65" s="124"/>
      <c r="AK65" s="124"/>
      <c r="AL65" s="124"/>
      <c r="BA65" s="124">
        <v>31</v>
      </c>
      <c r="BB65" s="124" t="str">
        <f>'stovky startovka'!A64</f>
        <v/>
      </c>
      <c r="BC65" s="124">
        <f>'stovky startovka'!B64</f>
        <v>0</v>
      </c>
      <c r="BD65" s="124" t="str">
        <f>'stovky startovka'!C64</f>
        <v/>
      </c>
      <c r="BE65" t="str">
        <f>IF('stovky startovka'!H64="","",'stovky startovka'!H64)</f>
        <v/>
      </c>
      <c r="BG65" s="124"/>
      <c r="BH65" s="124"/>
      <c r="BI65" s="124"/>
      <c r="BJ65" s="124"/>
      <c r="BK65" t="str">
        <f>jednotlivci!D65</f>
        <v/>
      </c>
      <c r="BL65" s="124"/>
      <c r="BM65" s="124"/>
      <c r="BQ65" s="124"/>
      <c r="BR65" s="124"/>
      <c r="BS65" s="124"/>
      <c r="BT65" s="124"/>
      <c r="BU65" t="str">
        <f>jednotlivci!N65</f>
        <v/>
      </c>
      <c r="BV65" s="124"/>
      <c r="BW65" s="124"/>
      <c r="CA65" s="124" t="str">
        <f>'Běh s PHP startovky'!A64</f>
        <v/>
      </c>
      <c r="CB65" s="124">
        <f>'Běh s PHP startovky'!B64</f>
        <v>0</v>
      </c>
      <c r="CC65" s="124" t="str">
        <f>'Běh s PHP startovky'!C64</f>
        <v/>
      </c>
      <c r="CD65">
        <f>'Běh s PHP startovky'!D64</f>
        <v>1</v>
      </c>
      <c r="CE65" t="str">
        <f>'Běh s PHP startovky'!H64</f>
        <v/>
      </c>
      <c r="CG65" s="124"/>
      <c r="CH65" s="124"/>
      <c r="CI65" s="124"/>
      <c r="CJ65" s="124"/>
      <c r="CK65" t="str">
        <f>jednotlivci!F65</f>
        <v/>
      </c>
      <c r="CL65" s="124"/>
      <c r="CM65" s="124"/>
      <c r="CQ65" s="124"/>
      <c r="CR65" s="124"/>
      <c r="CS65" s="124"/>
      <c r="CT65" s="124"/>
      <c r="CU65" t="str">
        <f>jednotlivci!P65</f>
        <v/>
      </c>
      <c r="CV65" s="124"/>
      <c r="CW65" s="124"/>
    </row>
    <row r="66" spans="1:101">
      <c r="A66" s="124" t="str">
        <f>Družstva!A66</f>
        <v/>
      </c>
      <c r="B66" s="124">
        <f>Družstva!B66</f>
        <v>0</v>
      </c>
      <c r="C66" t="str">
        <f>Družstva!C66</f>
        <v/>
      </c>
      <c r="D66" s="124" t="str">
        <f>Družstva!D66</f>
        <v/>
      </c>
      <c r="E66" t="str">
        <f>Družstva!E66</f>
        <v/>
      </c>
      <c r="F66" s="124" t="str">
        <f>Družstva!F66</f>
        <v/>
      </c>
      <c r="G66" t="str">
        <f>Družstva!G66</f>
        <v/>
      </c>
      <c r="H66" s="124" t="str">
        <f>Družstva!H66</f>
        <v/>
      </c>
      <c r="I66" s="124" t="str">
        <f t="shared" ref="I66" si="359">IF(B66=0,"",D66*1.000001+F66+H66)</f>
        <v/>
      </c>
      <c r="J66" s="124" t="str">
        <f t="shared" ref="J66" si="360">IF(B66=0,"",RANK(I66,I$54:I$73,1))</f>
        <v/>
      </c>
      <c r="N66" s="124"/>
      <c r="O66" s="124"/>
      <c r="P66" t="str">
        <f>'stovky družstva'!C66:C69</f>
        <v>2pokus</v>
      </c>
      <c r="Q66" t="str">
        <f>'stovky družstva'!D66:D69</f>
        <v/>
      </c>
      <c r="R66" t="str">
        <f>'stovky družstva'!E66:E69</f>
        <v/>
      </c>
      <c r="S66" t="str">
        <f>'stovky družstva'!F66:F69</f>
        <v/>
      </c>
      <c r="T66" t="str">
        <f>'stovky družstva'!G66:G69</f>
        <v/>
      </c>
      <c r="U66" t="str">
        <f>'stovky družstva'!H66:H69</f>
        <v/>
      </c>
      <c r="V66" t="str">
        <f>'stovky družstva'!I66:I69</f>
        <v/>
      </c>
      <c r="W66" t="str">
        <f>'stovky družstva'!J66:J69</f>
        <v/>
      </c>
      <c r="X66">
        <f>SMALL($X65:$AD65,X$5)</f>
        <v>999</v>
      </c>
      <c r="Y66">
        <f t="shared" ref="Y66" si="361">SMALL($X65:$AD65,Y$5)</f>
        <v>999</v>
      </c>
      <c r="Z66">
        <f t="shared" ref="Z66" si="362">SMALL($X65:$AD65,Z$5)</f>
        <v>999</v>
      </c>
      <c r="AA66">
        <f t="shared" ref="AA66" si="363">SMALL($X65:$AD65,AA$5)</f>
        <v>999</v>
      </c>
      <c r="AB66">
        <f t="shared" ref="AB66" si="364">SMALL($X65:$AD65,AB$5)</f>
        <v>999</v>
      </c>
      <c r="AE66" s="124"/>
      <c r="AF66" s="124"/>
      <c r="AJ66" s="124" t="str">
        <f>jednotlivci!A66</f>
        <v/>
      </c>
      <c r="AK66" s="124">
        <f>jednotlivci!B66</f>
        <v>0</v>
      </c>
      <c r="AL66" s="124">
        <f>jednotlivci!C66</f>
        <v>0</v>
      </c>
      <c r="BA66" s="124"/>
      <c r="BB66" s="124"/>
      <c r="BC66" s="124"/>
      <c r="BD66" s="124"/>
      <c r="BE66" t="str">
        <f>IF('stovky startovka'!H65="","",'stovky startovka'!H65)</f>
        <v/>
      </c>
      <c r="BG66" s="124" t="str">
        <f>IF(BI66="","",MAX(BG$56:BG64)+1)</f>
        <v/>
      </c>
      <c r="BH66" s="124" t="str">
        <f>IF(jednotlivci!A66="","",jednotlivci!A66)</f>
        <v/>
      </c>
      <c r="BI66" s="124" t="str">
        <f>IF(jednotlivci!B66="","",jednotlivci!B66)</f>
        <v/>
      </c>
      <c r="BJ66" s="124" t="str">
        <f>IF(jednotlivci!C66="","",jednotlivci!C66)</f>
        <v/>
      </c>
      <c r="BK66" t="str">
        <f>jednotlivci!D66</f>
        <v/>
      </c>
      <c r="BL66" s="124" t="str">
        <f t="shared" ref="BL66" si="365">IF(BI66="","",MIN(BK66:BK67)+MAX(BK66:BK67)/1000000000)</f>
        <v/>
      </c>
      <c r="BM66" s="124" t="str">
        <f t="shared" ref="BM66" si="366">IF(BI66="","",IF(BL66&gt;998,MAX(BG$56:BG$75),RANK(BL66,BL$56:BL$75,1)))</f>
        <v/>
      </c>
      <c r="BQ66" s="124" t="str">
        <f>IF(BS66="","",MAX(BQ$56:BQ64)+1)</f>
        <v/>
      </c>
      <c r="BR66" s="124" t="str">
        <f>IF(jednotlivci!K66="","",jednotlivci!K66)</f>
        <v/>
      </c>
      <c r="BS66" s="124" t="str">
        <f>IF(jednotlivci!L66="","",jednotlivci!L66)</f>
        <v/>
      </c>
      <c r="BT66" s="124" t="str">
        <f>IF(jednotlivci!M66="","",jednotlivci!M66)</f>
        <v/>
      </c>
      <c r="BU66" t="str">
        <f>jednotlivci!N66</f>
        <v/>
      </c>
      <c r="BV66" s="124" t="str">
        <f t="shared" ref="BV66" si="367">IF(BS66="","",MIN(BU66:BU67)+MAX(BU66:BU67)/1000000000)</f>
        <v/>
      </c>
      <c r="BW66" s="124" t="str">
        <f t="shared" ref="BW66" si="368">IF(BS66="","",IF(BV66&gt;998,MAX(BQ$56:BQ$75),RANK(BV66,BV$56:BV$75,1)))</f>
        <v/>
      </c>
      <c r="CA66" s="124"/>
      <c r="CB66" s="124"/>
      <c r="CC66" s="124"/>
      <c r="CD66">
        <f>'Běh s PHP startovky'!D65</f>
        <v>2</v>
      </c>
      <c r="CE66" t="str">
        <f>'Běh s PHP startovky'!H65</f>
        <v/>
      </c>
      <c r="CG66" s="124" t="str">
        <f>IF(CI66="","",MAX(CG$4:CG64)+1)</f>
        <v/>
      </c>
      <c r="CH66" s="124" t="str">
        <f>IF(jednotlivci!A66="","",jednotlivci!A66)</f>
        <v/>
      </c>
      <c r="CI66" s="124" t="str">
        <f>IF(jednotlivci!B66="","",jednotlivci!B66)</f>
        <v/>
      </c>
      <c r="CJ66" s="124" t="str">
        <f>IF(jednotlivci!C66="","",jednotlivci!C66)</f>
        <v/>
      </c>
      <c r="CK66" t="str">
        <f>jednotlivci!F66</f>
        <v/>
      </c>
      <c r="CL66" s="124" t="str">
        <f t="shared" ref="CL66" si="369">IF(CI66="","",MIN(CK66:CK67)+MAX(CK66:CK67)/1000000000)</f>
        <v/>
      </c>
      <c r="CM66" s="124" t="str">
        <f t="shared" ref="CM66" si="370">IF(CI66="","",IF(CL66&gt;998,MAX(CG$56:CG$75),RANK(CL66,CL$56:CL$75,1)))</f>
        <v/>
      </c>
      <c r="CQ66" s="124" t="str">
        <f>IF(CS66="","",MAX(CQ$4:CQ64)+1)</f>
        <v/>
      </c>
      <c r="CR66" s="124" t="str">
        <f>IF(jednotlivci!K66="","",jednotlivci!K66)</f>
        <v/>
      </c>
      <c r="CS66" s="124" t="str">
        <f>IF(jednotlivci!L66="","",jednotlivci!L66)</f>
        <v/>
      </c>
      <c r="CT66" s="124" t="str">
        <f>IF(jednotlivci!M66="","",jednotlivci!M66)</f>
        <v/>
      </c>
      <c r="CU66" t="str">
        <f>jednotlivci!P66</f>
        <v/>
      </c>
      <c r="CV66" s="124" t="str">
        <f t="shared" ref="CV66" si="371">IF(CS66="","",MIN(CU66:CU67)+MAX(CU66:CU67)/1000000000)</f>
        <v/>
      </c>
      <c r="CW66" s="124" t="str">
        <f t="shared" ref="CW66" si="372">IF(CS66="","",IF(CV66&gt;998,MAX(CQ$56:CQ$75),RANK(CV66,CV$56:CV$75,1)))</f>
        <v/>
      </c>
    </row>
    <row r="67" spans="1:101">
      <c r="A67" s="124"/>
      <c r="B67" s="124"/>
      <c r="C67" t="str">
        <f>Družstva!C67</f>
        <v/>
      </c>
      <c r="D67" s="124"/>
      <c r="E67" t="str">
        <f>Družstva!E67</f>
        <v/>
      </c>
      <c r="F67" s="124"/>
      <c r="G67">
        <f>Družstva!G67</f>
        <v>0</v>
      </c>
      <c r="H67" s="124"/>
      <c r="I67" s="124"/>
      <c r="J67" s="124"/>
      <c r="N67" s="124" t="str">
        <f>'stovky družstva'!A67:A70</f>
        <v/>
      </c>
      <c r="O67" s="124" t="str">
        <f>IF('stovky družstva'!B67:B70="","",'stovky družstva'!B67:B70)</f>
        <v/>
      </c>
      <c r="P67" t="str">
        <f>'stovky družstva'!C67:C70</f>
        <v>st. čis.</v>
      </c>
      <c r="Q67" t="str">
        <f>'stovky družstva'!D67:D70</f>
        <v/>
      </c>
      <c r="R67" t="str">
        <f>'stovky družstva'!E67:E70</f>
        <v/>
      </c>
      <c r="S67" t="str">
        <f>'stovky družstva'!F67:F70</f>
        <v/>
      </c>
      <c r="T67" t="str">
        <f>'stovky družstva'!G67:G70</f>
        <v/>
      </c>
      <c r="U67" t="str">
        <f>'stovky družstva'!H67:H70</f>
        <v/>
      </c>
      <c r="V67" t="str">
        <f>'stovky družstva'!I67:I70</f>
        <v/>
      </c>
      <c r="W67" t="str">
        <f>'stovky družstva'!J67:J70</f>
        <v/>
      </c>
      <c r="AE67" s="124" t="str">
        <f t="shared" ref="AE67" si="373">IF(O67="","",IF(SMALL(X69:AD69,5)=999,999,IF(SMALL(X69:AD69,5)=998,998,SUM(X70:AD70))))</f>
        <v/>
      </c>
      <c r="AF67" s="124" t="str">
        <f t="shared" ref="AF67" si="374">IF(O67="","",IF(AE67=998, MAX(N$51:N$90),IF(AE67=999, MAX(N$51:N$90),RANK(AE67,AE$51:AE$90,1))))</f>
        <v/>
      </c>
      <c r="AJ67" s="124"/>
      <c r="AK67" s="124"/>
      <c r="AL67" s="124"/>
      <c r="BA67" s="124">
        <v>32</v>
      </c>
      <c r="BB67" s="124" t="str">
        <f>'stovky startovka'!A66</f>
        <v/>
      </c>
      <c r="BC67" s="124">
        <f>'stovky startovka'!B66</f>
        <v>0</v>
      </c>
      <c r="BD67" s="124" t="str">
        <f>'stovky startovka'!C66</f>
        <v/>
      </c>
      <c r="BE67" t="str">
        <f>IF('stovky startovka'!H66="","",'stovky startovka'!H66)</f>
        <v/>
      </c>
      <c r="BG67" s="124"/>
      <c r="BH67" s="124"/>
      <c r="BI67" s="124"/>
      <c r="BJ67" s="124"/>
      <c r="BK67" t="str">
        <f>jednotlivci!D67</f>
        <v/>
      </c>
      <c r="BL67" s="124"/>
      <c r="BM67" s="124"/>
      <c r="BQ67" s="124"/>
      <c r="BR67" s="124"/>
      <c r="BS67" s="124"/>
      <c r="BT67" s="124"/>
      <c r="BU67" t="str">
        <f>jednotlivci!N67</f>
        <v/>
      </c>
      <c r="BV67" s="124"/>
      <c r="BW67" s="124"/>
      <c r="CA67" s="124" t="str">
        <f>'Běh s PHP startovky'!A66</f>
        <v/>
      </c>
      <c r="CB67" s="124">
        <f>'Běh s PHP startovky'!B66</f>
        <v>0</v>
      </c>
      <c r="CC67" s="124" t="str">
        <f>'Běh s PHP startovky'!C66</f>
        <v/>
      </c>
      <c r="CD67">
        <f>'Běh s PHP startovky'!D66</f>
        <v>1</v>
      </c>
      <c r="CE67" t="str">
        <f>'Běh s PHP startovky'!H66</f>
        <v/>
      </c>
      <c r="CG67" s="124"/>
      <c r="CH67" s="124"/>
      <c r="CI67" s="124"/>
      <c r="CJ67" s="124"/>
      <c r="CK67" t="str">
        <f>jednotlivci!F67</f>
        <v/>
      </c>
      <c r="CL67" s="124"/>
      <c r="CM67" s="124"/>
      <c r="CQ67" s="124"/>
      <c r="CR67" s="124"/>
      <c r="CS67" s="124"/>
      <c r="CT67" s="124"/>
      <c r="CU67" t="str">
        <f>jednotlivci!P67</f>
        <v/>
      </c>
      <c r="CV67" s="124"/>
      <c r="CW67" s="124"/>
    </row>
    <row r="68" spans="1:101">
      <c r="A68" s="124" t="str">
        <f>Družstva!A68</f>
        <v/>
      </c>
      <c r="B68" s="124">
        <f>Družstva!B68</f>
        <v>0</v>
      </c>
      <c r="C68" t="str">
        <f>Družstva!C68</f>
        <v/>
      </c>
      <c r="D68" s="124" t="str">
        <f>Družstva!D68</f>
        <v/>
      </c>
      <c r="E68" t="str">
        <f>Družstva!E68</f>
        <v/>
      </c>
      <c r="F68" s="124" t="str">
        <f>Družstva!F68</f>
        <v/>
      </c>
      <c r="G68" t="str">
        <f>Družstva!G68</f>
        <v/>
      </c>
      <c r="H68" s="124" t="str">
        <f>Družstva!H68</f>
        <v/>
      </c>
      <c r="I68" s="124" t="str">
        <f t="shared" ref="I68" si="375">IF(B68=0,"",D68*1.000001+F68+H68)</f>
        <v/>
      </c>
      <c r="J68" s="124" t="str">
        <f t="shared" ref="J68" si="376">IF(B68=0,"",RANK(I68,I$54:I$73,1))</f>
        <v/>
      </c>
      <c r="N68" s="124"/>
      <c r="O68" s="124"/>
      <c r="P68" t="str">
        <f>'stovky družstva'!C68:C71</f>
        <v>jméno</v>
      </c>
      <c r="Q68">
        <f>'stovky družstva'!D68:D71</f>
        <v>0</v>
      </c>
      <c r="R68">
        <f>'stovky družstva'!E68:E71</f>
        <v>0</v>
      </c>
      <c r="S68">
        <f>'stovky družstva'!F68:F71</f>
        <v>0</v>
      </c>
      <c r="T68">
        <f>'stovky družstva'!G68:G71</f>
        <v>0</v>
      </c>
      <c r="U68">
        <f>'stovky družstva'!H68:H71</f>
        <v>0</v>
      </c>
      <c r="V68">
        <f>'stovky družstva'!I68:I71</f>
        <v>0</v>
      </c>
      <c r="W68">
        <f>'stovky družstva'!J68:J71</f>
        <v>0</v>
      </c>
      <c r="AE68" s="124"/>
      <c r="AF68" s="124"/>
      <c r="AJ68" s="124" t="str">
        <f>jednotlivci!A68</f>
        <v/>
      </c>
      <c r="AK68" s="124">
        <f>jednotlivci!B68</f>
        <v>0</v>
      </c>
      <c r="AL68" s="124">
        <f>jednotlivci!C68</f>
        <v>0</v>
      </c>
      <c r="BA68" s="124"/>
      <c r="BB68" s="124"/>
      <c r="BC68" s="124"/>
      <c r="BD68" s="124"/>
      <c r="BE68" t="str">
        <f>IF('stovky startovka'!H67="","",'stovky startovka'!H67)</f>
        <v/>
      </c>
      <c r="BG68" s="124" t="str">
        <f>IF(BI68="","",MAX(BG$56:BG66)+1)</f>
        <v/>
      </c>
      <c r="BH68" s="124" t="str">
        <f>IF(jednotlivci!A68="","",jednotlivci!A68)</f>
        <v/>
      </c>
      <c r="BI68" s="124" t="str">
        <f>IF(jednotlivci!B68="","",jednotlivci!B68)</f>
        <v/>
      </c>
      <c r="BJ68" s="124" t="str">
        <f>IF(jednotlivci!C68="","",jednotlivci!C68)</f>
        <v/>
      </c>
      <c r="BK68" t="str">
        <f>jednotlivci!D68</f>
        <v/>
      </c>
      <c r="BL68" s="124" t="str">
        <f t="shared" ref="BL68" si="377">IF(BI68="","",MIN(BK68:BK69)+MAX(BK68:BK69)/1000000000)</f>
        <v/>
      </c>
      <c r="BM68" s="124" t="str">
        <f t="shared" ref="BM68" si="378">IF(BI68="","",IF(BL68&gt;998,MAX(BG$56:BG$75),RANK(BL68,BL$56:BL$75,1)))</f>
        <v/>
      </c>
      <c r="BQ68" s="124" t="str">
        <f>IF(BS68="","",MAX(BQ$56:BQ66)+1)</f>
        <v/>
      </c>
      <c r="BR68" s="124" t="str">
        <f>IF(jednotlivci!K68="","",jednotlivci!K68)</f>
        <v/>
      </c>
      <c r="BS68" s="124" t="str">
        <f>IF(jednotlivci!L68="","",jednotlivci!L68)</f>
        <v/>
      </c>
      <c r="BT68" s="124" t="str">
        <f>IF(jednotlivci!M68="","",jednotlivci!M68)</f>
        <v/>
      </c>
      <c r="BU68" t="str">
        <f>jednotlivci!N68</f>
        <v/>
      </c>
      <c r="BV68" s="124" t="str">
        <f t="shared" ref="BV68" si="379">IF(BS68="","",MIN(BU68:BU69)+MAX(BU68:BU69)/1000000000)</f>
        <v/>
      </c>
      <c r="BW68" s="124" t="str">
        <f t="shared" ref="BW68" si="380">IF(BS68="","",IF(BV68&gt;998,MAX(BQ$56:BQ$75),RANK(BV68,BV$56:BV$75,1)))</f>
        <v/>
      </c>
      <c r="CA68" s="124"/>
      <c r="CB68" s="124"/>
      <c r="CC68" s="124"/>
      <c r="CD68">
        <f>'Běh s PHP startovky'!D67</f>
        <v>2</v>
      </c>
      <c r="CE68" t="str">
        <f>'Běh s PHP startovky'!H67</f>
        <v/>
      </c>
      <c r="CG68" s="124" t="str">
        <f>IF(CI68="","",MAX(CG$4:CG66)+1)</f>
        <v/>
      </c>
      <c r="CH68" s="124" t="str">
        <f>IF(jednotlivci!A68="","",jednotlivci!A68)</f>
        <v/>
      </c>
      <c r="CI68" s="124" t="str">
        <f>IF(jednotlivci!B68="","",jednotlivci!B68)</f>
        <v/>
      </c>
      <c r="CJ68" s="124" t="str">
        <f>IF(jednotlivci!C68="","",jednotlivci!C68)</f>
        <v/>
      </c>
      <c r="CK68" t="str">
        <f>jednotlivci!F68</f>
        <v/>
      </c>
      <c r="CL68" s="124" t="str">
        <f t="shared" ref="CL68" si="381">IF(CI68="","",MIN(CK68:CK69)+MAX(CK68:CK69)/1000000000)</f>
        <v/>
      </c>
      <c r="CM68" s="124" t="str">
        <f t="shared" ref="CM68" si="382">IF(CI68="","",IF(CL68&gt;998,MAX(CG$56:CG$75),RANK(CL68,CL$56:CL$75,1)))</f>
        <v/>
      </c>
      <c r="CQ68" s="124" t="str">
        <f>IF(CS68="","",MAX(CQ$4:CQ66)+1)</f>
        <v/>
      </c>
      <c r="CR68" s="124" t="str">
        <f>IF(jednotlivci!K68="","",jednotlivci!K68)</f>
        <v/>
      </c>
      <c r="CS68" s="124" t="str">
        <f>IF(jednotlivci!L68="","",jednotlivci!L68)</f>
        <v/>
      </c>
      <c r="CT68" s="124" t="str">
        <f>IF(jednotlivci!M68="","",jednotlivci!M68)</f>
        <v/>
      </c>
      <c r="CU68" t="str">
        <f>jednotlivci!P68</f>
        <v/>
      </c>
      <c r="CV68" s="124" t="str">
        <f t="shared" ref="CV68" si="383">IF(CS68="","",MIN(CU68:CU69)+MAX(CU68:CU69)/1000000000)</f>
        <v/>
      </c>
      <c r="CW68" s="124" t="str">
        <f t="shared" ref="CW68" si="384">IF(CS68="","",IF(CV68&gt;998,MAX(CQ$56:CQ$75),RANK(CV68,CV$56:CV$75,1)))</f>
        <v/>
      </c>
    </row>
    <row r="69" spans="1:101">
      <c r="A69" s="124"/>
      <c r="B69" s="124"/>
      <c r="C69" t="str">
        <f>Družstva!C69</f>
        <v/>
      </c>
      <c r="D69" s="124"/>
      <c r="E69" t="str">
        <f>Družstva!E69</f>
        <v/>
      </c>
      <c r="F69" s="124"/>
      <c r="G69">
        <f>Družstva!G69</f>
        <v>0</v>
      </c>
      <c r="H69" s="124"/>
      <c r="I69" s="124"/>
      <c r="J69" s="124"/>
      <c r="N69" s="124"/>
      <c r="O69" s="124"/>
      <c r="P69" t="str">
        <f>'stovky družstva'!C69:C72</f>
        <v>1 pokus</v>
      </c>
      <c r="Q69" t="str">
        <f>'stovky družstva'!D69:D72</f>
        <v/>
      </c>
      <c r="R69" t="str">
        <f>'stovky družstva'!E69:E72</f>
        <v/>
      </c>
      <c r="S69" t="str">
        <f>'stovky družstva'!F69:F72</f>
        <v/>
      </c>
      <c r="T69" t="str">
        <f>'stovky družstva'!G69:G72</f>
        <v/>
      </c>
      <c r="U69" t="str">
        <f>'stovky družstva'!H69:H72</f>
        <v/>
      </c>
      <c r="V69" t="str">
        <f>'stovky družstva'!I69:I72</f>
        <v/>
      </c>
      <c r="W69" t="str">
        <f>'stovky družstva'!J69:J72</f>
        <v/>
      </c>
      <c r="X69">
        <f t="shared" ref="X69" si="385">IF(SUM(Q69:Q70)=0,999,MIN(Q69:Q70))</f>
        <v>999</v>
      </c>
      <c r="Y69">
        <f t="shared" ref="Y69" si="386">IF(SUM(R69:R70)=0,999,MIN(R69:R70))</f>
        <v>999</v>
      </c>
      <c r="Z69">
        <f t="shared" ref="Z69" si="387">IF(SUM(S69:S70)=0,999,MIN(S69:S70))</f>
        <v>999</v>
      </c>
      <c r="AA69">
        <f t="shared" ref="AA69" si="388">IF(SUM(T69:T70)=0,999,MIN(T69:T70))</f>
        <v>999</v>
      </c>
      <c r="AB69">
        <f t="shared" ref="AB69" si="389">IF(SUM(U69:U70)=0,999,MIN(U69:U70))</f>
        <v>999</v>
      </c>
      <c r="AC69">
        <f>IF(SUM(V69:V70)=0,999,MIN(V69:V70))</f>
        <v>999</v>
      </c>
      <c r="AD69">
        <f>IF(SUM(W69:W70)=0,999,MIN(W69:W70))</f>
        <v>999</v>
      </c>
      <c r="AE69" s="124"/>
      <c r="AF69" s="124"/>
      <c r="AJ69" s="124"/>
      <c r="AK69" s="124"/>
      <c r="AL69" s="124"/>
      <c r="BA69" s="124">
        <v>33</v>
      </c>
      <c r="BB69" s="124" t="str">
        <f>'stovky startovka'!A68</f>
        <v/>
      </c>
      <c r="BC69" s="124">
        <f>'stovky startovka'!B68</f>
        <v>0</v>
      </c>
      <c r="BD69" s="124" t="str">
        <f>'stovky startovka'!C68</f>
        <v/>
      </c>
      <c r="BE69" t="str">
        <f>IF('stovky startovka'!H68="","",'stovky startovka'!H68)</f>
        <v/>
      </c>
      <c r="BG69" s="124"/>
      <c r="BH69" s="124"/>
      <c r="BI69" s="124"/>
      <c r="BJ69" s="124"/>
      <c r="BK69" t="str">
        <f>jednotlivci!D69</f>
        <v/>
      </c>
      <c r="BL69" s="124"/>
      <c r="BM69" s="124"/>
      <c r="BQ69" s="124"/>
      <c r="BR69" s="124"/>
      <c r="BS69" s="124"/>
      <c r="BT69" s="124"/>
      <c r="BU69" t="str">
        <f>jednotlivci!N69</f>
        <v/>
      </c>
      <c r="BV69" s="124"/>
      <c r="BW69" s="124"/>
      <c r="CA69" s="124" t="str">
        <f>'Běh s PHP startovky'!A68</f>
        <v/>
      </c>
      <c r="CB69" s="124">
        <f>'Běh s PHP startovky'!B68</f>
        <v>0</v>
      </c>
      <c r="CC69" s="124" t="str">
        <f>'Běh s PHP startovky'!C68</f>
        <v/>
      </c>
      <c r="CD69">
        <f>'Běh s PHP startovky'!D68</f>
        <v>1</v>
      </c>
      <c r="CE69" t="str">
        <f>'Běh s PHP startovky'!H68</f>
        <v/>
      </c>
      <c r="CG69" s="124"/>
      <c r="CH69" s="124"/>
      <c r="CI69" s="124"/>
      <c r="CJ69" s="124"/>
      <c r="CK69" t="str">
        <f>jednotlivci!F69</f>
        <v/>
      </c>
      <c r="CL69" s="124"/>
      <c r="CM69" s="124"/>
      <c r="CQ69" s="124"/>
      <c r="CR69" s="124"/>
      <c r="CS69" s="124"/>
      <c r="CT69" s="124"/>
      <c r="CU69" t="str">
        <f>jednotlivci!P69</f>
        <v/>
      </c>
      <c r="CV69" s="124"/>
      <c r="CW69" s="124"/>
    </row>
    <row r="70" spans="1:101">
      <c r="A70" s="124" t="str">
        <f>Družstva!A70</f>
        <v/>
      </c>
      <c r="B70" s="124">
        <f>Družstva!B70</f>
        <v>0</v>
      </c>
      <c r="C70" t="str">
        <f>Družstva!C70</f>
        <v/>
      </c>
      <c r="D70" s="124" t="str">
        <f>Družstva!D70</f>
        <v/>
      </c>
      <c r="E70" t="str">
        <f>Družstva!E70</f>
        <v/>
      </c>
      <c r="F70" s="124" t="str">
        <f>Družstva!F70</f>
        <v/>
      </c>
      <c r="G70" t="str">
        <f>Družstva!G70</f>
        <v/>
      </c>
      <c r="H70" s="124" t="str">
        <f>Družstva!H70</f>
        <v/>
      </c>
      <c r="I70" s="124" t="str">
        <f t="shared" ref="I70" si="390">IF(B70=0,"",D70*1.000001+F70+H70)</f>
        <v/>
      </c>
      <c r="J70" s="124" t="str">
        <f t="shared" ref="J70" si="391">IF(B70=0,"",RANK(I70,I$54:I$73,1))</f>
        <v/>
      </c>
      <c r="N70" s="124"/>
      <c r="O70" s="124"/>
      <c r="P70" t="str">
        <f>'stovky družstva'!C70:C73</f>
        <v>2pokus</v>
      </c>
      <c r="Q70" t="str">
        <f>'stovky družstva'!D70:D73</f>
        <v/>
      </c>
      <c r="R70" t="str">
        <f>'stovky družstva'!E70:E73</f>
        <v/>
      </c>
      <c r="S70" t="str">
        <f>'stovky družstva'!F70:F73</f>
        <v/>
      </c>
      <c r="T70" t="str">
        <f>'stovky družstva'!G70:G73</f>
        <v/>
      </c>
      <c r="U70" t="str">
        <f>'stovky družstva'!H70:H73</f>
        <v/>
      </c>
      <c r="V70" t="str">
        <f>'stovky družstva'!I70:I73</f>
        <v/>
      </c>
      <c r="W70" t="str">
        <f>'stovky družstva'!J70:J73</f>
        <v/>
      </c>
      <c r="X70">
        <f>SMALL($X69:$AD69,X$5)</f>
        <v>999</v>
      </c>
      <c r="Y70">
        <f t="shared" ref="Y70" si="392">SMALL($X69:$AD69,Y$5)</f>
        <v>999</v>
      </c>
      <c r="Z70">
        <f t="shared" ref="Z70" si="393">SMALL($X69:$AD69,Z$5)</f>
        <v>999</v>
      </c>
      <c r="AA70">
        <f t="shared" ref="AA70" si="394">SMALL($X69:$AD69,AA$5)</f>
        <v>999</v>
      </c>
      <c r="AB70">
        <f t="shared" ref="AB70" si="395">SMALL($X69:$AD69,AB$5)</f>
        <v>999</v>
      </c>
      <c r="AE70" s="124"/>
      <c r="AF70" s="124"/>
      <c r="AJ70" s="124" t="str">
        <f>jednotlivci!A70</f>
        <v/>
      </c>
      <c r="AK70" s="124">
        <f>jednotlivci!B70</f>
        <v>0</v>
      </c>
      <c r="AL70" s="124">
        <f>jednotlivci!C70</f>
        <v>0</v>
      </c>
      <c r="BA70" s="124"/>
      <c r="BB70" s="124"/>
      <c r="BC70" s="124"/>
      <c r="BD70" s="124"/>
      <c r="BE70" t="str">
        <f>IF('stovky startovka'!H69="","",'stovky startovka'!H69)</f>
        <v/>
      </c>
      <c r="BG70" s="124" t="str">
        <f>IF(BI70="","",MAX(BG$56:BG68)+1)</f>
        <v/>
      </c>
      <c r="BH70" s="124" t="str">
        <f>IF(jednotlivci!A70="","",jednotlivci!A70)</f>
        <v/>
      </c>
      <c r="BI70" s="124" t="str">
        <f>IF(jednotlivci!B70="","",jednotlivci!B70)</f>
        <v/>
      </c>
      <c r="BJ70" s="124" t="str">
        <f>IF(jednotlivci!C70="","",jednotlivci!C70)</f>
        <v/>
      </c>
      <c r="BK70" t="str">
        <f>jednotlivci!D70</f>
        <v/>
      </c>
      <c r="BL70" s="124" t="str">
        <f t="shared" ref="BL70" si="396">IF(BI70="","",MIN(BK70:BK71)+MAX(BK70:BK71)/1000000000)</f>
        <v/>
      </c>
      <c r="BM70" s="124" t="str">
        <f t="shared" ref="BM70" si="397">IF(BI70="","",IF(BL70&gt;998,MAX(BG$56:BG$75),RANK(BL70,BL$56:BL$75,1)))</f>
        <v/>
      </c>
      <c r="BQ70" s="124" t="str">
        <f>IF(BS70="","",MAX(BQ$56:BQ68)+1)</f>
        <v/>
      </c>
      <c r="BR70" s="124" t="str">
        <f>IF(jednotlivci!K70="","",jednotlivci!K70)</f>
        <v/>
      </c>
      <c r="BS70" s="124" t="str">
        <f>IF(jednotlivci!L70="","",jednotlivci!L70)</f>
        <v/>
      </c>
      <c r="BT70" s="124" t="str">
        <f>IF(jednotlivci!M70="","",jednotlivci!M70)</f>
        <v/>
      </c>
      <c r="BU70" t="str">
        <f>jednotlivci!N70</f>
        <v/>
      </c>
      <c r="BV70" s="124" t="str">
        <f t="shared" ref="BV70" si="398">IF(BS70="","",MIN(BU70:BU71)+MAX(BU70:BU71)/1000000000)</f>
        <v/>
      </c>
      <c r="BW70" s="124" t="str">
        <f t="shared" ref="BW70" si="399">IF(BS70="","",IF(BV70&gt;998,MAX(BQ$56:BQ$75),RANK(BV70,BV$56:BV$75,1)))</f>
        <v/>
      </c>
      <c r="CA70" s="124"/>
      <c r="CB70" s="124"/>
      <c r="CC70" s="124"/>
      <c r="CD70">
        <f>'Běh s PHP startovky'!D69</f>
        <v>2</v>
      </c>
      <c r="CE70" t="str">
        <f>'Běh s PHP startovky'!H69</f>
        <v/>
      </c>
      <c r="CG70" s="124" t="str">
        <f>IF(CI70="","",MAX(CG$4:CG68)+1)</f>
        <v/>
      </c>
      <c r="CH70" s="124" t="str">
        <f>IF(jednotlivci!A70="","",jednotlivci!A70)</f>
        <v/>
      </c>
      <c r="CI70" s="124" t="str">
        <f>IF(jednotlivci!B70="","",jednotlivci!B70)</f>
        <v/>
      </c>
      <c r="CJ70" s="124" t="str">
        <f>IF(jednotlivci!C70="","",jednotlivci!C70)</f>
        <v/>
      </c>
      <c r="CK70" t="str">
        <f>jednotlivci!F70</f>
        <v/>
      </c>
      <c r="CL70" s="124" t="str">
        <f t="shared" ref="CL70" si="400">IF(CI70="","",MIN(CK70:CK71)+MAX(CK70:CK71)/1000000000)</f>
        <v/>
      </c>
      <c r="CM70" s="124" t="str">
        <f t="shared" ref="CM70" si="401">IF(CI70="","",IF(CL70&gt;998,MAX(CG$56:CG$75),RANK(CL70,CL$56:CL$75,1)))</f>
        <v/>
      </c>
      <c r="CQ70" s="124" t="str">
        <f>IF(CS70="","",MAX(CQ$4:CQ68)+1)</f>
        <v/>
      </c>
      <c r="CR70" s="124" t="str">
        <f>IF(jednotlivci!K70="","",jednotlivci!K70)</f>
        <v/>
      </c>
      <c r="CS70" s="124" t="str">
        <f>IF(jednotlivci!L70="","",jednotlivci!L70)</f>
        <v/>
      </c>
      <c r="CT70" s="124" t="str">
        <f>IF(jednotlivci!M70="","",jednotlivci!M70)</f>
        <v/>
      </c>
      <c r="CU70" t="str">
        <f>jednotlivci!P70</f>
        <v/>
      </c>
      <c r="CV70" s="124" t="str">
        <f t="shared" ref="CV70" si="402">IF(CS70="","",MIN(CU70:CU71)+MAX(CU70:CU71)/1000000000)</f>
        <v/>
      </c>
      <c r="CW70" s="124" t="str">
        <f t="shared" ref="CW70" si="403">IF(CS70="","",IF(CV70&gt;998,MAX(CQ$56:CQ$75),RANK(CV70,CV$56:CV$75,1)))</f>
        <v/>
      </c>
    </row>
    <row r="71" spans="1:101">
      <c r="A71" s="124"/>
      <c r="B71" s="124"/>
      <c r="C71" t="str">
        <f>Družstva!C71</f>
        <v/>
      </c>
      <c r="D71" s="124"/>
      <c r="E71" t="str">
        <f>Družstva!E71</f>
        <v/>
      </c>
      <c r="F71" s="124"/>
      <c r="G71">
        <f>Družstva!G71</f>
        <v>0</v>
      </c>
      <c r="H71" s="124"/>
      <c r="I71" s="124"/>
      <c r="J71" s="124"/>
      <c r="N71" s="124" t="str">
        <f>'stovky družstva'!A71:A74</f>
        <v/>
      </c>
      <c r="O71" s="124" t="str">
        <f>IF('stovky družstva'!B71:B74="","",'stovky družstva'!B71:B74)</f>
        <v/>
      </c>
      <c r="P71" t="str">
        <f>'stovky družstva'!C71:C74</f>
        <v>st. čis.</v>
      </c>
      <c r="Q71" t="str">
        <f>'stovky družstva'!D71:D74</f>
        <v/>
      </c>
      <c r="R71" t="str">
        <f>'stovky družstva'!E71:E74</f>
        <v/>
      </c>
      <c r="S71" t="str">
        <f>'stovky družstva'!F71:F74</f>
        <v/>
      </c>
      <c r="T71" t="str">
        <f>'stovky družstva'!G71:G74</f>
        <v/>
      </c>
      <c r="U71" t="str">
        <f>'stovky družstva'!H71:H74</f>
        <v/>
      </c>
      <c r="V71" t="str">
        <f>'stovky družstva'!I71:I74</f>
        <v/>
      </c>
      <c r="W71" t="str">
        <f>'stovky družstva'!J71:J74</f>
        <v/>
      </c>
      <c r="AE71" s="124" t="str">
        <f t="shared" ref="AE71" si="404">IF(O71="","",IF(SMALL(X73:AD73,5)=999,999,IF(SMALL(X73:AD73,5)=998,998,SUM(X74:AD74))))</f>
        <v/>
      </c>
      <c r="AF71" s="124" t="str">
        <f t="shared" ref="AF71" si="405">IF(O71="","",IF(AE71=998, MAX(N$51:N$90),IF(AE71=999, MAX(N$51:N$90),RANK(AE71,AE$51:AE$90,1))))</f>
        <v/>
      </c>
      <c r="AJ71" s="124"/>
      <c r="AK71" s="124"/>
      <c r="AL71" s="124"/>
      <c r="BA71" s="124">
        <v>34</v>
      </c>
      <c r="BB71" s="124" t="str">
        <f>'stovky startovka'!A70</f>
        <v/>
      </c>
      <c r="BC71" s="124">
        <f>'stovky startovka'!B70</f>
        <v>0</v>
      </c>
      <c r="BD71" s="124" t="str">
        <f>'stovky startovka'!C70</f>
        <v/>
      </c>
      <c r="BE71" t="str">
        <f>IF('stovky startovka'!H70="","",'stovky startovka'!H70)</f>
        <v/>
      </c>
      <c r="BG71" s="124"/>
      <c r="BH71" s="124"/>
      <c r="BI71" s="124"/>
      <c r="BJ71" s="124"/>
      <c r="BK71" t="str">
        <f>jednotlivci!D71</f>
        <v/>
      </c>
      <c r="BL71" s="124"/>
      <c r="BM71" s="124"/>
      <c r="BQ71" s="124"/>
      <c r="BR71" s="124"/>
      <c r="BS71" s="124"/>
      <c r="BT71" s="124"/>
      <c r="BU71" t="str">
        <f>jednotlivci!N71</f>
        <v/>
      </c>
      <c r="BV71" s="124"/>
      <c r="BW71" s="124"/>
      <c r="CA71" s="124" t="str">
        <f>'Běh s PHP startovky'!A70</f>
        <v/>
      </c>
      <c r="CB71" s="124">
        <f>'Běh s PHP startovky'!B70</f>
        <v>0</v>
      </c>
      <c r="CC71" s="124" t="str">
        <f>'Běh s PHP startovky'!C70</f>
        <v/>
      </c>
      <c r="CD71">
        <f>'Běh s PHP startovky'!D70</f>
        <v>1</v>
      </c>
      <c r="CE71" t="str">
        <f>'Běh s PHP startovky'!H70</f>
        <v/>
      </c>
      <c r="CG71" s="124"/>
      <c r="CH71" s="124"/>
      <c r="CI71" s="124"/>
      <c r="CJ71" s="124"/>
      <c r="CK71" t="str">
        <f>jednotlivci!F71</f>
        <v/>
      </c>
      <c r="CL71" s="124"/>
      <c r="CM71" s="124"/>
      <c r="CQ71" s="124"/>
      <c r="CR71" s="124"/>
      <c r="CS71" s="124"/>
      <c r="CT71" s="124"/>
      <c r="CU71" t="str">
        <f>jednotlivci!P71</f>
        <v/>
      </c>
      <c r="CV71" s="124"/>
      <c r="CW71" s="124"/>
    </row>
    <row r="72" spans="1:101">
      <c r="A72" s="124" t="str">
        <f>Družstva!A72</f>
        <v/>
      </c>
      <c r="B72" s="124">
        <f>Družstva!B72</f>
        <v>0</v>
      </c>
      <c r="C72" t="str">
        <f>Družstva!C72</f>
        <v/>
      </c>
      <c r="D72" s="124" t="str">
        <f>Družstva!D72</f>
        <v/>
      </c>
      <c r="E72" t="str">
        <f>Družstva!E72</f>
        <v/>
      </c>
      <c r="F72" s="124" t="str">
        <f>Družstva!F72</f>
        <v/>
      </c>
      <c r="G72" t="str">
        <f>Družstva!G72</f>
        <v/>
      </c>
      <c r="H72" s="124" t="str">
        <f>Družstva!H72</f>
        <v/>
      </c>
      <c r="I72" s="124" t="str">
        <f t="shared" ref="I72" si="406">IF(B72=0,"",D72*1.000001+F72+H72)</f>
        <v/>
      </c>
      <c r="J72" s="124" t="str">
        <f t="shared" ref="J72" si="407">IF(B72=0,"",RANK(I72,I$54:I$73,1))</f>
        <v/>
      </c>
      <c r="N72" s="124"/>
      <c r="O72" s="124"/>
      <c r="P72" t="str">
        <f>'stovky družstva'!C72:C75</f>
        <v>jméno</v>
      </c>
      <c r="Q72">
        <f>'stovky družstva'!D72:D75</f>
        <v>0</v>
      </c>
      <c r="R72">
        <f>'stovky družstva'!E72:E75</f>
        <v>0</v>
      </c>
      <c r="S72">
        <f>'stovky družstva'!F72:F75</f>
        <v>0</v>
      </c>
      <c r="T72">
        <f>'stovky družstva'!G72:G75</f>
        <v>0</v>
      </c>
      <c r="U72">
        <f>'stovky družstva'!H72:H75</f>
        <v>0</v>
      </c>
      <c r="V72">
        <f>'stovky družstva'!I72:I75</f>
        <v>0</v>
      </c>
      <c r="W72">
        <f>'stovky družstva'!J72:J75</f>
        <v>0</v>
      </c>
      <c r="AE72" s="124"/>
      <c r="AF72" s="124"/>
      <c r="AJ72" s="124" t="str">
        <f>jednotlivci!A72</f>
        <v/>
      </c>
      <c r="AK72" s="124">
        <f>jednotlivci!B72</f>
        <v>0</v>
      </c>
      <c r="AL72" s="124">
        <f>jednotlivci!C72</f>
        <v>0</v>
      </c>
      <c r="BA72" s="124"/>
      <c r="BB72" s="124"/>
      <c r="BC72" s="124"/>
      <c r="BD72" s="124"/>
      <c r="BE72" t="str">
        <f>IF('stovky startovka'!H71="","",'stovky startovka'!H71)</f>
        <v/>
      </c>
      <c r="BG72" s="124" t="str">
        <f>IF(BI72="","",MAX(BG$56:BG70)+1)</f>
        <v/>
      </c>
      <c r="BH72" s="124" t="str">
        <f>IF(jednotlivci!A72="","",jednotlivci!A72)</f>
        <v/>
      </c>
      <c r="BI72" s="124" t="str">
        <f>IF(jednotlivci!B72="","",jednotlivci!B72)</f>
        <v/>
      </c>
      <c r="BJ72" s="124" t="str">
        <f>IF(jednotlivci!C72="","",jednotlivci!C72)</f>
        <v/>
      </c>
      <c r="BK72" t="str">
        <f>jednotlivci!D72</f>
        <v/>
      </c>
      <c r="BL72" s="124" t="str">
        <f t="shared" ref="BL72" si="408">IF(BI72="","",MIN(BK72:BK73)+MAX(BK72:BK73)/1000000000)</f>
        <v/>
      </c>
      <c r="BM72" s="124" t="str">
        <f t="shared" ref="BM72" si="409">IF(BI72="","",IF(BL72&gt;998,MAX(BG$56:BG$75),RANK(BL72,BL$56:BL$75,1)))</f>
        <v/>
      </c>
      <c r="BQ72" s="124" t="str">
        <f>IF(BS72="","",MAX(BQ$56:BQ70)+1)</f>
        <v/>
      </c>
      <c r="BR72" s="124" t="str">
        <f>IF(jednotlivci!K72="","",jednotlivci!K72)</f>
        <v/>
      </c>
      <c r="BS72" s="124" t="str">
        <f>IF(jednotlivci!L72="","",jednotlivci!L72)</f>
        <v/>
      </c>
      <c r="BT72" s="124" t="str">
        <f>IF(jednotlivci!M72="","",jednotlivci!M72)</f>
        <v/>
      </c>
      <c r="BU72" t="str">
        <f>jednotlivci!N72</f>
        <v/>
      </c>
      <c r="BV72" s="124" t="str">
        <f t="shared" ref="BV72" si="410">IF(BS72="","",MIN(BU72:BU73)+MAX(BU72:BU73)/1000000000)</f>
        <v/>
      </c>
      <c r="BW72" s="124" t="str">
        <f t="shared" ref="BW72" si="411">IF(BS72="","",IF(BV72&gt;998,MAX(BQ$56:BQ$75),RANK(BV72,BV$56:BV$75,1)))</f>
        <v/>
      </c>
      <c r="CA72" s="124"/>
      <c r="CB72" s="124"/>
      <c r="CC72" s="124"/>
      <c r="CD72">
        <f>'Běh s PHP startovky'!D71</f>
        <v>2</v>
      </c>
      <c r="CE72" t="str">
        <f>'Běh s PHP startovky'!H71</f>
        <v/>
      </c>
      <c r="CG72" s="124" t="str">
        <f>IF(CI72="","",MAX(CG$4:CG70)+1)</f>
        <v/>
      </c>
      <c r="CH72" s="124" t="str">
        <f>IF(jednotlivci!A72="","",jednotlivci!A72)</f>
        <v/>
      </c>
      <c r="CI72" s="124" t="str">
        <f>IF(jednotlivci!B72="","",jednotlivci!B72)</f>
        <v/>
      </c>
      <c r="CJ72" s="124" t="str">
        <f>IF(jednotlivci!C72="","",jednotlivci!C72)</f>
        <v/>
      </c>
      <c r="CK72" t="str">
        <f>jednotlivci!F72</f>
        <v/>
      </c>
      <c r="CL72" s="124" t="str">
        <f t="shared" ref="CL72" si="412">IF(CI72="","",MIN(CK72:CK73)+MAX(CK72:CK73)/1000000000)</f>
        <v/>
      </c>
      <c r="CM72" s="124" t="str">
        <f t="shared" ref="CM72" si="413">IF(CI72="","",IF(CL72&gt;998,MAX(CG$56:CG$75),RANK(CL72,CL$56:CL$75,1)))</f>
        <v/>
      </c>
      <c r="CQ72" s="124" t="str">
        <f>IF(CS72="","",MAX(CQ$4:CQ70)+1)</f>
        <v/>
      </c>
      <c r="CR72" s="124" t="str">
        <f>IF(jednotlivci!K72="","",jednotlivci!K72)</f>
        <v/>
      </c>
      <c r="CS72" s="124" t="str">
        <f>IF(jednotlivci!L72="","",jednotlivci!L72)</f>
        <v/>
      </c>
      <c r="CT72" s="124" t="str">
        <f>IF(jednotlivci!M72="","",jednotlivci!M72)</f>
        <v/>
      </c>
      <c r="CU72" t="str">
        <f>jednotlivci!P72</f>
        <v/>
      </c>
      <c r="CV72" s="124" t="str">
        <f t="shared" ref="CV72" si="414">IF(CS72="","",MIN(CU72:CU73)+MAX(CU72:CU73)/1000000000)</f>
        <v/>
      </c>
      <c r="CW72" s="124" t="str">
        <f t="shared" ref="CW72" si="415">IF(CS72="","",IF(CV72&gt;998,MAX(CQ$56:CQ$75),RANK(CV72,CV$56:CV$75,1)))</f>
        <v/>
      </c>
    </row>
    <row r="73" spans="1:101">
      <c r="A73" s="124"/>
      <c r="B73" s="124"/>
      <c r="C73" t="str">
        <f>Družstva!C73</f>
        <v/>
      </c>
      <c r="D73" s="124"/>
      <c r="E73" t="str">
        <f>Družstva!E73</f>
        <v/>
      </c>
      <c r="F73" s="124"/>
      <c r="G73">
        <f>Družstva!G73</f>
        <v>0</v>
      </c>
      <c r="H73" s="124"/>
      <c r="I73" s="124"/>
      <c r="J73" s="124"/>
      <c r="N73" s="124"/>
      <c r="O73" s="124"/>
      <c r="P73" t="str">
        <f>'stovky družstva'!C73:C76</f>
        <v>1 pokus</v>
      </c>
      <c r="Q73" t="str">
        <f>'stovky družstva'!D73:D76</f>
        <v/>
      </c>
      <c r="R73" t="str">
        <f>'stovky družstva'!E73:E76</f>
        <v/>
      </c>
      <c r="S73" t="str">
        <f>'stovky družstva'!F73:F76</f>
        <v/>
      </c>
      <c r="T73" t="str">
        <f>'stovky družstva'!G73:G76</f>
        <v/>
      </c>
      <c r="U73" t="str">
        <f>'stovky družstva'!H73:H76</f>
        <v/>
      </c>
      <c r="V73" t="str">
        <f>'stovky družstva'!I73:I76</f>
        <v/>
      </c>
      <c r="W73" t="str">
        <f>'stovky družstva'!J73:J76</f>
        <v/>
      </c>
      <c r="X73">
        <f t="shared" ref="X73" si="416">IF(SUM(Q73:Q74)=0,999,MIN(Q73:Q74))</f>
        <v>999</v>
      </c>
      <c r="Y73">
        <f t="shared" ref="Y73" si="417">IF(SUM(R73:R74)=0,999,MIN(R73:R74))</f>
        <v>999</v>
      </c>
      <c r="Z73">
        <f t="shared" ref="Z73" si="418">IF(SUM(S73:S74)=0,999,MIN(S73:S74))</f>
        <v>999</v>
      </c>
      <c r="AA73">
        <f t="shared" ref="AA73" si="419">IF(SUM(T73:T74)=0,999,MIN(T73:T74))</f>
        <v>999</v>
      </c>
      <c r="AB73">
        <f t="shared" ref="AB73" si="420">IF(SUM(U73:U74)=0,999,MIN(U73:U74))</f>
        <v>999</v>
      </c>
      <c r="AC73">
        <f>IF(SUM(V73:V74)=0,999,MIN(V73:V74))</f>
        <v>999</v>
      </c>
      <c r="AD73">
        <f>IF(SUM(W73:W74)=0,999,MIN(W73:W74))</f>
        <v>999</v>
      </c>
      <c r="AE73" s="124"/>
      <c r="AF73" s="124"/>
      <c r="AJ73" s="124"/>
      <c r="AK73" s="124"/>
      <c r="AL73" s="124"/>
      <c r="BA73" s="124">
        <v>35</v>
      </c>
      <c r="BB73" s="124" t="str">
        <f>'stovky startovka'!A72</f>
        <v/>
      </c>
      <c r="BC73" s="124">
        <f>'stovky startovka'!B72</f>
        <v>0</v>
      </c>
      <c r="BD73" s="124" t="str">
        <f>'stovky startovka'!C72</f>
        <v/>
      </c>
      <c r="BE73" t="str">
        <f>IF('stovky startovka'!H72="","",'stovky startovka'!H72)</f>
        <v/>
      </c>
      <c r="BG73" s="124"/>
      <c r="BH73" s="124"/>
      <c r="BI73" s="124"/>
      <c r="BJ73" s="124"/>
      <c r="BK73" t="str">
        <f>jednotlivci!D73</f>
        <v/>
      </c>
      <c r="BL73" s="124"/>
      <c r="BM73" s="124"/>
      <c r="BQ73" s="124"/>
      <c r="BR73" s="124"/>
      <c r="BS73" s="124"/>
      <c r="BT73" s="124"/>
      <c r="BU73" t="str">
        <f>jednotlivci!N73</f>
        <v/>
      </c>
      <c r="BV73" s="124"/>
      <c r="BW73" s="124"/>
      <c r="CA73" s="124" t="str">
        <f>'Běh s PHP startovky'!A72</f>
        <v/>
      </c>
      <c r="CB73" s="124">
        <f>'Běh s PHP startovky'!B72</f>
        <v>0</v>
      </c>
      <c r="CC73" s="124" t="str">
        <f>'Běh s PHP startovky'!C72</f>
        <v/>
      </c>
      <c r="CD73">
        <f>'Běh s PHP startovky'!D72</f>
        <v>1</v>
      </c>
      <c r="CE73" t="str">
        <f>'Běh s PHP startovky'!H72</f>
        <v/>
      </c>
      <c r="CG73" s="124"/>
      <c r="CH73" s="124"/>
      <c r="CI73" s="124"/>
      <c r="CJ73" s="124"/>
      <c r="CK73" t="str">
        <f>jednotlivci!F73</f>
        <v/>
      </c>
      <c r="CL73" s="124"/>
      <c r="CM73" s="124"/>
      <c r="CQ73" s="124"/>
      <c r="CR73" s="124"/>
      <c r="CS73" s="124"/>
      <c r="CT73" s="124"/>
      <c r="CU73" t="str">
        <f>jednotlivci!P73</f>
        <v/>
      </c>
      <c r="CV73" s="124"/>
      <c r="CW73" s="124"/>
    </row>
    <row r="74" spans="1:101">
      <c r="N74" s="124"/>
      <c r="O74" s="124"/>
      <c r="P74" t="str">
        <f>'stovky družstva'!C74:C77</f>
        <v>2pokus</v>
      </c>
      <c r="Q74" t="str">
        <f>'stovky družstva'!D74:D77</f>
        <v/>
      </c>
      <c r="R74" t="str">
        <f>'stovky družstva'!E74:E77</f>
        <v/>
      </c>
      <c r="S74" t="str">
        <f>'stovky družstva'!F74:F77</f>
        <v/>
      </c>
      <c r="T74" t="str">
        <f>'stovky družstva'!G74:G77</f>
        <v/>
      </c>
      <c r="U74" t="str">
        <f>'stovky družstva'!H74:H77</f>
        <v/>
      </c>
      <c r="V74" t="str">
        <f>'stovky družstva'!I74:I77</f>
        <v/>
      </c>
      <c r="W74" t="str">
        <f>'stovky družstva'!J74:J77</f>
        <v/>
      </c>
      <c r="X74">
        <f>SMALL($X73:$AD73,X$5)</f>
        <v>999</v>
      </c>
      <c r="Y74">
        <f t="shared" ref="Y74" si="421">SMALL($X73:$AD73,Y$5)</f>
        <v>999</v>
      </c>
      <c r="Z74">
        <f t="shared" ref="Z74" si="422">SMALL($X73:$AD73,Z$5)</f>
        <v>999</v>
      </c>
      <c r="AA74">
        <f t="shared" ref="AA74" si="423">SMALL($X73:$AD73,AA$5)</f>
        <v>999</v>
      </c>
      <c r="AB74">
        <f t="shared" ref="AB74" si="424">SMALL($X73:$AD73,AB$5)</f>
        <v>999</v>
      </c>
      <c r="AE74" s="124"/>
      <c r="AF74" s="124"/>
      <c r="AJ74" s="124" t="str">
        <f>jednotlivci!A74</f>
        <v/>
      </c>
      <c r="AK74" s="124">
        <f>jednotlivci!B74</f>
        <v>0</v>
      </c>
      <c r="AL74" s="124">
        <f>jednotlivci!C74</f>
        <v>0</v>
      </c>
      <c r="BA74" s="124"/>
      <c r="BB74" s="124"/>
      <c r="BC74" s="124"/>
      <c r="BD74" s="124"/>
      <c r="BE74" t="str">
        <f>IF('stovky startovka'!H73="","",'stovky startovka'!H73)</f>
        <v/>
      </c>
      <c r="BG74" s="124" t="str">
        <f>IF(BI74="","",MAX(BG$56:BG72)+1)</f>
        <v/>
      </c>
      <c r="BH74" s="124" t="str">
        <f>IF(jednotlivci!A74="","",jednotlivci!A74)</f>
        <v/>
      </c>
      <c r="BI74" s="124" t="str">
        <f>IF(jednotlivci!B74="","",jednotlivci!B74)</f>
        <v/>
      </c>
      <c r="BJ74" s="124" t="str">
        <f>IF(jednotlivci!C74="","",jednotlivci!C74)</f>
        <v/>
      </c>
      <c r="BK74" t="str">
        <f>jednotlivci!D74</f>
        <v/>
      </c>
      <c r="BL74" s="124" t="str">
        <f t="shared" ref="BL74" si="425">IF(BI74="","",MIN(BK74:BK75)+MAX(BK74:BK75)/1000000000)</f>
        <v/>
      </c>
      <c r="BM74" s="124" t="str">
        <f t="shared" ref="BM74" si="426">IF(BI74="","",IF(BL74&gt;998,MAX(BG$56:BG$75),RANK(BL74,BL$56:BL$75,1)))</f>
        <v/>
      </c>
      <c r="BQ74" s="124" t="str">
        <f>IF(BS74="","",MAX(BQ$56:BQ72)+1)</f>
        <v/>
      </c>
      <c r="BR74" s="124" t="str">
        <f>IF(jednotlivci!K74="","",jednotlivci!K74)</f>
        <v/>
      </c>
      <c r="BS74" s="124" t="str">
        <f>IF(jednotlivci!L74="","",jednotlivci!L74)</f>
        <v/>
      </c>
      <c r="BT74" s="124" t="str">
        <f>IF(jednotlivci!M74="","",jednotlivci!M74)</f>
        <v/>
      </c>
      <c r="BU74" t="str">
        <f>jednotlivci!N74</f>
        <v/>
      </c>
      <c r="BV74" s="124" t="str">
        <f t="shared" ref="BV74" si="427">IF(BS74="","",MIN(BU74:BU75)+MAX(BU74:BU75)/1000000000)</f>
        <v/>
      </c>
      <c r="BW74" s="124" t="str">
        <f t="shared" ref="BW74" si="428">IF(BS74="","",IF(BV74&gt;998,MAX(BQ$56:BQ$75),RANK(BV74,BV$56:BV$75,1)))</f>
        <v/>
      </c>
      <c r="CA74" s="124"/>
      <c r="CB74" s="124"/>
      <c r="CC74" s="124"/>
      <c r="CD74">
        <f>'Běh s PHP startovky'!D73</f>
        <v>2</v>
      </c>
      <c r="CE74" t="str">
        <f>'Běh s PHP startovky'!H73</f>
        <v/>
      </c>
      <c r="CG74" s="124" t="str">
        <f>IF(CI74="","",MAX(CG$4:CG72)+1)</f>
        <v/>
      </c>
      <c r="CH74" s="124" t="str">
        <f>IF(jednotlivci!A74="","",jednotlivci!A74)</f>
        <v/>
      </c>
      <c r="CI74" s="124" t="str">
        <f>IF(jednotlivci!B74="","",jednotlivci!B74)</f>
        <v/>
      </c>
      <c r="CJ74" s="124" t="str">
        <f>IF(jednotlivci!C74="","",jednotlivci!C74)</f>
        <v/>
      </c>
      <c r="CK74" t="str">
        <f>jednotlivci!F74</f>
        <v/>
      </c>
      <c r="CL74" s="124" t="str">
        <f t="shared" ref="CL74" si="429">IF(CI74="","",MIN(CK74:CK75)+MAX(CK74:CK75)/1000000000)</f>
        <v/>
      </c>
      <c r="CM74" s="124" t="str">
        <f t="shared" ref="CM74" si="430">IF(CI74="","",IF(CL74&gt;998,MAX(CG$56:CG$75),RANK(CL74,CL$56:CL$75,1)))</f>
        <v/>
      </c>
      <c r="CQ74" s="124" t="str">
        <f>IF(CS74="","",MAX(CQ$4:CQ72)+1)</f>
        <v/>
      </c>
      <c r="CR74" s="124" t="str">
        <f>IF(jednotlivci!K74="","",jednotlivci!K74)</f>
        <v/>
      </c>
      <c r="CS74" s="124" t="str">
        <f>IF(jednotlivci!L74="","",jednotlivci!L74)</f>
        <v/>
      </c>
      <c r="CT74" s="124" t="str">
        <f>IF(jednotlivci!M74="","",jednotlivci!M74)</f>
        <v/>
      </c>
      <c r="CU74" t="str">
        <f>jednotlivci!P74</f>
        <v/>
      </c>
      <c r="CV74" s="124" t="str">
        <f t="shared" ref="CV74" si="431">IF(CS74="","",MIN(CU74:CU75)+MAX(CU74:CU75)/1000000000)</f>
        <v/>
      </c>
      <c r="CW74" s="124" t="str">
        <f t="shared" ref="CW74" si="432">IF(CS74="","",IF(CV74&gt;998,MAX(CQ$56:CQ$75),RANK(CV74,CV$56:CV$75,1)))</f>
        <v/>
      </c>
    </row>
    <row r="75" spans="1:101">
      <c r="N75" s="124" t="str">
        <f>'stovky družstva'!A75:A78</f>
        <v/>
      </c>
      <c r="O75" s="124" t="str">
        <f>IF('stovky družstva'!B75:B78="","",'stovky družstva'!B75:B78)</f>
        <v/>
      </c>
      <c r="P75" t="str">
        <f>'stovky družstva'!C75:C78</f>
        <v>st. čis.</v>
      </c>
      <c r="Q75" t="str">
        <f>'stovky družstva'!D75:D78</f>
        <v/>
      </c>
      <c r="R75" t="str">
        <f>'stovky družstva'!E75:E78</f>
        <v/>
      </c>
      <c r="S75" t="str">
        <f>'stovky družstva'!F75:F78</f>
        <v/>
      </c>
      <c r="T75" t="str">
        <f>'stovky družstva'!G75:G78</f>
        <v/>
      </c>
      <c r="U75" t="str">
        <f>'stovky družstva'!H75:H78</f>
        <v/>
      </c>
      <c r="V75" t="str">
        <f>'stovky družstva'!I75:I78</f>
        <v/>
      </c>
      <c r="W75" t="str">
        <f>'stovky družstva'!J75:J78</f>
        <v/>
      </c>
      <c r="AE75" s="124" t="str">
        <f t="shared" ref="AE75" si="433">IF(O75="","",IF(SMALL(X77:AD77,5)=999,999,IF(SMALL(X77:AD77,5)=998,998,SUM(X78:AD78))))</f>
        <v/>
      </c>
      <c r="AF75" s="124" t="str">
        <f t="shared" ref="AF75" si="434">IF(O75="","",IF(AE75=998, MAX(N$51:N$90),IF(AE75=999, MAX(N$51:N$90),RANK(AE75,AE$51:AE$90,1))))</f>
        <v/>
      </c>
      <c r="AJ75" s="124"/>
      <c r="AK75" s="124"/>
      <c r="AL75" s="124"/>
      <c r="BA75" s="124">
        <v>36</v>
      </c>
      <c r="BB75" s="124" t="str">
        <f>'stovky startovka'!A74</f>
        <v/>
      </c>
      <c r="BC75" s="124">
        <f>'stovky startovka'!B74</f>
        <v>0</v>
      </c>
      <c r="BD75" s="124" t="str">
        <f>'stovky startovka'!C74</f>
        <v/>
      </c>
      <c r="BE75" t="str">
        <f>IF('stovky startovka'!H74="","",'stovky startovka'!H74)</f>
        <v/>
      </c>
      <c r="BG75" s="124"/>
      <c r="BH75" s="124"/>
      <c r="BI75" s="124"/>
      <c r="BJ75" s="124"/>
      <c r="BK75" t="str">
        <f>jednotlivci!D75</f>
        <v/>
      </c>
      <c r="BL75" s="124"/>
      <c r="BM75" s="124"/>
      <c r="BQ75" s="124"/>
      <c r="BR75" s="124"/>
      <c r="BS75" s="124"/>
      <c r="BT75" s="124"/>
      <c r="BU75" t="str">
        <f>jednotlivci!N75</f>
        <v/>
      </c>
      <c r="BV75" s="124"/>
      <c r="BW75" s="124"/>
      <c r="CA75" s="124" t="str">
        <f>'Běh s PHP startovky'!A74</f>
        <v/>
      </c>
      <c r="CB75" s="124">
        <f>'Běh s PHP startovky'!B74</f>
        <v>0</v>
      </c>
      <c r="CC75" s="124" t="str">
        <f>'Běh s PHP startovky'!C74</f>
        <v/>
      </c>
      <c r="CD75">
        <f>'Běh s PHP startovky'!D74</f>
        <v>1</v>
      </c>
      <c r="CE75" t="str">
        <f>'Běh s PHP startovky'!H74</f>
        <v/>
      </c>
      <c r="CG75" s="124"/>
      <c r="CH75" s="124"/>
      <c r="CI75" s="124"/>
      <c r="CJ75" s="124"/>
      <c r="CK75" t="str">
        <f>jednotlivci!F75</f>
        <v/>
      </c>
      <c r="CL75" s="124"/>
      <c r="CM75" s="124"/>
      <c r="CQ75" s="124"/>
      <c r="CR75" s="124"/>
      <c r="CS75" s="124"/>
      <c r="CT75" s="124"/>
      <c r="CU75" t="str">
        <f>jednotlivci!P75</f>
        <v/>
      </c>
      <c r="CV75" s="124"/>
      <c r="CW75" s="124"/>
    </row>
    <row r="76" spans="1:101">
      <c r="N76" s="124"/>
      <c r="O76" s="124"/>
      <c r="P76" t="str">
        <f>'stovky družstva'!C76:C79</f>
        <v>jméno</v>
      </c>
      <c r="Q76">
        <f>'stovky družstva'!D76:D79</f>
        <v>0</v>
      </c>
      <c r="R76">
        <f>'stovky družstva'!E76:E79</f>
        <v>0</v>
      </c>
      <c r="S76">
        <f>'stovky družstva'!F76:F79</f>
        <v>0</v>
      </c>
      <c r="T76">
        <f>'stovky družstva'!G76:G79</f>
        <v>0</v>
      </c>
      <c r="U76">
        <f>'stovky družstva'!H76:H79</f>
        <v>0</v>
      </c>
      <c r="V76">
        <f>'stovky družstva'!I76:I79</f>
        <v>0</v>
      </c>
      <c r="W76">
        <f>'stovky družstva'!J76:J79</f>
        <v>0</v>
      </c>
      <c r="AE76" s="124"/>
      <c r="AF76" s="124"/>
      <c r="BA76" s="124"/>
      <c r="BB76" s="124"/>
      <c r="BC76" s="124"/>
      <c r="BD76" s="124"/>
      <c r="BE76" t="str">
        <f>IF('stovky startovka'!H75="","",'stovky startovka'!H75)</f>
        <v/>
      </c>
      <c r="CA76" s="124"/>
      <c r="CB76" s="124"/>
      <c r="CC76" s="124"/>
      <c r="CD76">
        <f>'Běh s PHP startovky'!D75</f>
        <v>2</v>
      </c>
      <c r="CE76" t="str">
        <f>'Běh s PHP startovky'!H75</f>
        <v/>
      </c>
    </row>
    <row r="77" spans="1:101">
      <c r="N77" s="124"/>
      <c r="O77" s="124"/>
      <c r="P77" t="str">
        <f>'stovky družstva'!C77:C80</f>
        <v>1 pokus</v>
      </c>
      <c r="Q77" t="str">
        <f>'stovky družstva'!D77:D80</f>
        <v/>
      </c>
      <c r="R77" t="str">
        <f>'stovky družstva'!E77:E80</f>
        <v/>
      </c>
      <c r="S77" t="str">
        <f>'stovky družstva'!F77:F80</f>
        <v/>
      </c>
      <c r="T77" t="str">
        <f>'stovky družstva'!G77:G80</f>
        <v/>
      </c>
      <c r="U77" t="str">
        <f>'stovky družstva'!H77:H80</f>
        <v/>
      </c>
      <c r="V77" t="str">
        <f>'stovky družstva'!I77:I80</f>
        <v/>
      </c>
      <c r="W77" t="str">
        <f>'stovky družstva'!J77:J80</f>
        <v/>
      </c>
      <c r="X77">
        <f t="shared" ref="X77" si="435">IF(SUM(Q77:Q78)=0,999,MIN(Q77:Q78))</f>
        <v>999</v>
      </c>
      <c r="Y77">
        <f t="shared" ref="Y77" si="436">IF(SUM(R77:R78)=0,999,MIN(R77:R78))</f>
        <v>999</v>
      </c>
      <c r="Z77">
        <f t="shared" ref="Z77" si="437">IF(SUM(S77:S78)=0,999,MIN(S77:S78))</f>
        <v>999</v>
      </c>
      <c r="AA77">
        <f t="shared" ref="AA77" si="438">IF(SUM(T77:T78)=0,999,MIN(T77:T78))</f>
        <v>999</v>
      </c>
      <c r="AB77">
        <f t="shared" ref="AB77" si="439">IF(SUM(U77:U78)=0,999,MIN(U77:U78))</f>
        <v>999</v>
      </c>
      <c r="AC77">
        <f>IF(SUM(V77:V78)=0,999,MIN(V77:V78))</f>
        <v>999</v>
      </c>
      <c r="AD77">
        <f>IF(SUM(W77:W78)=0,999,MIN(W77:W78))</f>
        <v>999</v>
      </c>
      <c r="AE77" s="124"/>
      <c r="AF77" s="124"/>
      <c r="BA77" s="124">
        <v>37</v>
      </c>
      <c r="BB77" s="124" t="str">
        <f>'stovky startovka'!A76</f>
        <v/>
      </c>
      <c r="BC77" s="124">
        <f>'stovky startovka'!B76</f>
        <v>0</v>
      </c>
      <c r="BD77" s="124" t="str">
        <f>'stovky startovka'!C76</f>
        <v/>
      </c>
      <c r="BE77" t="str">
        <f>IF('stovky startovka'!H76="","",'stovky startovka'!H76)</f>
        <v/>
      </c>
      <c r="CA77" s="124" t="str">
        <f>'Běh s PHP startovky'!A76</f>
        <v/>
      </c>
      <c r="CB77" s="124">
        <f>'Běh s PHP startovky'!B76</f>
        <v>0</v>
      </c>
      <c r="CC77" s="124" t="str">
        <f>'Běh s PHP startovky'!C76</f>
        <v/>
      </c>
      <c r="CD77">
        <f>'Běh s PHP startovky'!D76</f>
        <v>1</v>
      </c>
      <c r="CE77" t="str">
        <f>'Běh s PHP startovky'!H76</f>
        <v/>
      </c>
    </row>
    <row r="78" spans="1:101">
      <c r="N78" s="124"/>
      <c r="O78" s="124"/>
      <c r="P78" t="str">
        <f>'stovky družstva'!C78:C81</f>
        <v>2pokus</v>
      </c>
      <c r="Q78" t="str">
        <f>'stovky družstva'!D78:D81</f>
        <v/>
      </c>
      <c r="R78" t="str">
        <f>'stovky družstva'!E78:E81</f>
        <v/>
      </c>
      <c r="S78" t="str">
        <f>'stovky družstva'!F78:F81</f>
        <v/>
      </c>
      <c r="T78" t="str">
        <f>'stovky družstva'!G78:G81</f>
        <v/>
      </c>
      <c r="U78" t="str">
        <f>'stovky družstva'!H78:H81</f>
        <v/>
      </c>
      <c r="V78" t="str">
        <f>'stovky družstva'!I78:I81</f>
        <v/>
      </c>
      <c r="W78" t="str">
        <f>'stovky družstva'!J78:J81</f>
        <v/>
      </c>
      <c r="X78">
        <f>SMALL($X77:$AD77,X$5)</f>
        <v>999</v>
      </c>
      <c r="Y78">
        <f t="shared" ref="Y78" si="440">SMALL($X77:$AD77,Y$5)</f>
        <v>999</v>
      </c>
      <c r="Z78">
        <f t="shared" ref="Z78" si="441">SMALL($X77:$AD77,Z$5)</f>
        <v>999</v>
      </c>
      <c r="AA78">
        <f t="shared" ref="AA78" si="442">SMALL($X77:$AD77,AA$5)</f>
        <v>999</v>
      </c>
      <c r="AB78">
        <f t="shared" ref="AB78" si="443">SMALL($X77:$AD77,AB$5)</f>
        <v>999</v>
      </c>
      <c r="AE78" s="124"/>
      <c r="AF78" s="124"/>
      <c r="BA78" s="124"/>
      <c r="BB78" s="124"/>
      <c r="BC78" s="124"/>
      <c r="BD78" s="124"/>
      <c r="BE78" t="str">
        <f>IF('stovky startovka'!H77="","",'stovky startovka'!H77)</f>
        <v/>
      </c>
      <c r="CA78" s="124"/>
      <c r="CB78" s="124"/>
      <c r="CC78" s="124"/>
      <c r="CD78">
        <f>'Běh s PHP startovky'!D77</f>
        <v>2</v>
      </c>
      <c r="CE78" t="str">
        <f>'Běh s PHP startovky'!H77</f>
        <v/>
      </c>
    </row>
    <row r="79" spans="1:101">
      <c r="N79" s="124" t="str">
        <f>'stovky družstva'!A79:A82</f>
        <v/>
      </c>
      <c r="O79" s="124" t="str">
        <f>IF('stovky družstva'!B79:B82="","",'stovky družstva'!B79:B82)</f>
        <v/>
      </c>
      <c r="P79" t="str">
        <f>'stovky družstva'!C79:C82</f>
        <v>st. čis.</v>
      </c>
      <c r="Q79" t="str">
        <f>'stovky družstva'!D79:D82</f>
        <v/>
      </c>
      <c r="R79" t="str">
        <f>'stovky družstva'!E79:E82</f>
        <v/>
      </c>
      <c r="S79" t="str">
        <f>'stovky družstva'!F79:F82</f>
        <v/>
      </c>
      <c r="T79" t="str">
        <f>'stovky družstva'!G79:G82</f>
        <v/>
      </c>
      <c r="U79" t="str">
        <f>'stovky družstva'!H79:H82</f>
        <v/>
      </c>
      <c r="V79" t="str">
        <f>'stovky družstva'!I79:I82</f>
        <v/>
      </c>
      <c r="W79" t="str">
        <f>'stovky družstva'!J79:J82</f>
        <v/>
      </c>
      <c r="AE79" s="124" t="str">
        <f t="shared" ref="AE79" si="444">IF(O79="","",IF(SMALL(X81:AD81,5)=999,999,IF(SMALL(X81:AD81,5)=998,998,SUM(X82:AD82))))</f>
        <v/>
      </c>
      <c r="AF79" s="124" t="str">
        <f t="shared" ref="AF79" si="445">IF(O79="","",IF(AE79=998, MAX(N$51:N$90),IF(AE79=999, MAX(N$51:N$90),RANK(AE79,AE$51:AE$90,1))))</f>
        <v/>
      </c>
      <c r="AJ79" t="str">
        <f>jednotlivci!K1</f>
        <v xml:space="preserve"> startovní číslo</v>
      </c>
      <c r="AK79" t="str">
        <f>jednotlivci!L1</f>
        <v>starší dorostenky</v>
      </c>
      <c r="AL79" t="str">
        <f>jednotlivci!M1</f>
        <v>SDH</v>
      </c>
      <c r="BA79" s="124">
        <v>38</v>
      </c>
      <c r="BB79" s="124" t="str">
        <f>'stovky startovka'!A78</f>
        <v/>
      </c>
      <c r="BC79" s="124">
        <f>'stovky startovka'!B78</f>
        <v>0</v>
      </c>
      <c r="BD79" s="124" t="str">
        <f>'stovky startovka'!C78</f>
        <v/>
      </c>
      <c r="BE79" t="str">
        <f>IF('stovky startovka'!H78="","",'stovky startovka'!H78)</f>
        <v/>
      </c>
      <c r="CA79" s="124" t="str">
        <f>'Běh s PHP startovky'!A78</f>
        <v/>
      </c>
      <c r="CB79" s="124">
        <f>'Běh s PHP startovky'!B78</f>
        <v>0</v>
      </c>
      <c r="CC79" s="124" t="str">
        <f>'Běh s PHP startovky'!C78</f>
        <v/>
      </c>
      <c r="CD79">
        <f>'Běh s PHP startovky'!D78</f>
        <v>1</v>
      </c>
      <c r="CE79" t="str">
        <f>'Běh s PHP startovky'!H78</f>
        <v/>
      </c>
    </row>
    <row r="80" spans="1:101">
      <c r="N80" s="124"/>
      <c r="O80" s="124"/>
      <c r="P80" t="str">
        <f>'stovky družstva'!C80:C83</f>
        <v>jméno</v>
      </c>
      <c r="Q80">
        <f>'stovky družstva'!D80:D83</f>
        <v>0</v>
      </c>
      <c r="R80">
        <f>'stovky družstva'!E80:E83</f>
        <v>0</v>
      </c>
      <c r="S80">
        <f>'stovky družstva'!F80:F83</f>
        <v>0</v>
      </c>
      <c r="T80">
        <f>'stovky družstva'!G80:G83</f>
        <v>0</v>
      </c>
      <c r="U80">
        <f>'stovky družstva'!H80:H83</f>
        <v>0</v>
      </c>
      <c r="V80">
        <f>'stovky družstva'!I80:I83</f>
        <v>0</v>
      </c>
      <c r="W80">
        <f>'stovky družstva'!J80:J83</f>
        <v>0</v>
      </c>
      <c r="AE80" s="124"/>
      <c r="AF80" s="124"/>
      <c r="AJ80">
        <f>jednotlivci!K2</f>
        <v>0</v>
      </c>
      <c r="AK80">
        <f>jednotlivci!L2</f>
        <v>0</v>
      </c>
      <c r="AL80">
        <f>jednotlivci!M2</f>
        <v>0</v>
      </c>
      <c r="BA80" s="124"/>
      <c r="BB80" s="124"/>
      <c r="BC80" s="124"/>
      <c r="BD80" s="124"/>
      <c r="BE80" t="str">
        <f>IF('stovky startovka'!H79="","",'stovky startovka'!H79)</f>
        <v/>
      </c>
      <c r="CA80" s="124"/>
      <c r="CB80" s="124"/>
      <c r="CC80" s="124"/>
      <c r="CD80">
        <f>'Běh s PHP startovky'!D79</f>
        <v>2</v>
      </c>
      <c r="CE80" t="str">
        <f>'Běh s PHP startovky'!H79</f>
        <v/>
      </c>
    </row>
    <row r="81" spans="14:83">
      <c r="N81" s="124"/>
      <c r="O81" s="124"/>
      <c r="P81" t="str">
        <f>'stovky družstva'!C81:C84</f>
        <v>1 pokus</v>
      </c>
      <c r="Q81" t="str">
        <f>'stovky družstva'!D81:D84</f>
        <v/>
      </c>
      <c r="R81" t="str">
        <f>'stovky družstva'!E81:E84</f>
        <v/>
      </c>
      <c r="S81" t="str">
        <f>'stovky družstva'!F81:F84</f>
        <v/>
      </c>
      <c r="T81" t="str">
        <f>'stovky družstva'!G81:G84</f>
        <v/>
      </c>
      <c r="U81" t="str">
        <f>'stovky družstva'!H81:H84</f>
        <v/>
      </c>
      <c r="V81" t="str">
        <f>'stovky družstva'!I81:I84</f>
        <v/>
      </c>
      <c r="W81" t="str">
        <f>'stovky družstva'!J81:J84</f>
        <v/>
      </c>
      <c r="X81">
        <f t="shared" ref="X81" si="446">IF(SUM(Q81:Q82)=0,999,MIN(Q81:Q82))</f>
        <v>999</v>
      </c>
      <c r="Y81">
        <f t="shared" ref="Y81" si="447">IF(SUM(R81:R82)=0,999,MIN(R81:R82))</f>
        <v>999</v>
      </c>
      <c r="Z81">
        <f t="shared" ref="Z81" si="448">IF(SUM(S81:S82)=0,999,MIN(S81:S82))</f>
        <v>999</v>
      </c>
      <c r="AA81">
        <f t="shared" ref="AA81" si="449">IF(SUM(T81:T82)=0,999,MIN(T81:T82))</f>
        <v>999</v>
      </c>
      <c r="AB81">
        <f t="shared" ref="AB81" si="450">IF(SUM(U81:U82)=0,999,MIN(U81:U82))</f>
        <v>999</v>
      </c>
      <c r="AC81">
        <f>IF(SUM(V81:V82)=0,999,MIN(V81:V82))</f>
        <v>999</v>
      </c>
      <c r="AD81">
        <f>IF(SUM(W81:W82)=0,999,MIN(W81:W82))</f>
        <v>999</v>
      </c>
      <c r="AE81" s="124"/>
      <c r="AF81" s="124"/>
      <c r="AJ81">
        <f>jednotlivci!K3</f>
        <v>0</v>
      </c>
      <c r="AK81" t="str">
        <f>jednotlivci!L3</f>
        <v>Jméno</v>
      </c>
      <c r="AL81">
        <f>jednotlivci!M3</f>
        <v>0</v>
      </c>
      <c r="BA81" s="124">
        <v>39</v>
      </c>
      <c r="BB81" s="124" t="str">
        <f>'stovky startovka'!A80</f>
        <v/>
      </c>
      <c r="BC81" s="124">
        <f>'stovky startovka'!B80</f>
        <v>0</v>
      </c>
      <c r="BD81" s="124" t="str">
        <f>'stovky startovka'!C80</f>
        <v/>
      </c>
      <c r="BE81" t="str">
        <f>IF('stovky startovka'!H80="","",'stovky startovka'!H80)</f>
        <v/>
      </c>
      <c r="CA81" s="124" t="str">
        <f>'Běh s PHP startovky'!A80</f>
        <v/>
      </c>
      <c r="CB81" s="124">
        <f>'Běh s PHP startovky'!B80</f>
        <v>0</v>
      </c>
      <c r="CC81" s="124" t="str">
        <f>'Běh s PHP startovky'!C80</f>
        <v/>
      </c>
      <c r="CD81">
        <f>'Běh s PHP startovky'!D80</f>
        <v>1</v>
      </c>
      <c r="CE81" t="str">
        <f>'Běh s PHP startovky'!H80</f>
        <v/>
      </c>
    </row>
    <row r="82" spans="14:83">
      <c r="N82" s="124"/>
      <c r="O82" s="124"/>
      <c r="P82" t="str">
        <f>'stovky družstva'!C82:C85</f>
        <v>2pokus</v>
      </c>
      <c r="Q82" t="str">
        <f>'stovky družstva'!D82:D85</f>
        <v/>
      </c>
      <c r="R82" t="str">
        <f>'stovky družstva'!E82:E85</f>
        <v/>
      </c>
      <c r="S82" t="str">
        <f>'stovky družstva'!F82:F85</f>
        <v/>
      </c>
      <c r="T82" t="str">
        <f>'stovky družstva'!G82:G85</f>
        <v/>
      </c>
      <c r="U82" t="str">
        <f>'stovky družstva'!H82:H85</f>
        <v/>
      </c>
      <c r="V82" t="str">
        <f>'stovky družstva'!I82:I85</f>
        <v/>
      </c>
      <c r="W82" t="str">
        <f>'stovky družstva'!J82:J85</f>
        <v/>
      </c>
      <c r="X82">
        <f>SMALL($X81:$AD81,X$5)</f>
        <v>999</v>
      </c>
      <c r="Y82">
        <f t="shared" ref="Y82" si="451">SMALL($X81:$AD81,Y$5)</f>
        <v>999</v>
      </c>
      <c r="Z82">
        <f t="shared" ref="Z82" si="452">SMALL($X81:$AD81,Z$5)</f>
        <v>999</v>
      </c>
      <c r="AA82">
        <f t="shared" ref="AA82" si="453">SMALL($X81:$AD81,AA$5)</f>
        <v>999</v>
      </c>
      <c r="AB82">
        <f t="shared" ref="AB82" si="454">SMALL($X81:$AD81,AB$5)</f>
        <v>999</v>
      </c>
      <c r="AE82" s="124"/>
      <c r="AF82" s="124"/>
      <c r="AJ82" s="124">
        <f>jednotlivci!K4</f>
        <v>0</v>
      </c>
      <c r="AK82" s="124">
        <f>jednotlivci!L4</f>
        <v>0</v>
      </c>
      <c r="AL82" s="124">
        <f>jednotlivci!M4</f>
        <v>0</v>
      </c>
      <c r="BA82" s="124"/>
      <c r="BB82" s="124"/>
      <c r="BC82" s="124"/>
      <c r="BD82" s="124"/>
      <c r="BE82" t="str">
        <f>IF('stovky startovka'!H81="","",'stovky startovka'!H81)</f>
        <v/>
      </c>
      <c r="CA82" s="124"/>
      <c r="CB82" s="124"/>
      <c r="CC82" s="124"/>
      <c r="CD82">
        <f>'Běh s PHP startovky'!D81</f>
        <v>2</v>
      </c>
      <c r="CE82" t="str">
        <f>'Běh s PHP startovky'!H81</f>
        <v/>
      </c>
    </row>
    <row r="83" spans="14:83">
      <c r="N83" s="124" t="str">
        <f>'stovky družstva'!A83:A86</f>
        <v/>
      </c>
      <c r="O83" s="124" t="str">
        <f>IF('stovky družstva'!B83:B86="","",'stovky družstva'!B83:B86)</f>
        <v/>
      </c>
      <c r="P83" t="str">
        <f>'stovky družstva'!C83:C86</f>
        <v>st. čis.</v>
      </c>
      <c r="Q83" t="str">
        <f>'stovky družstva'!D83:D86</f>
        <v/>
      </c>
      <c r="R83" t="str">
        <f>'stovky družstva'!E83:E86</f>
        <v/>
      </c>
      <c r="S83" t="str">
        <f>'stovky družstva'!F83:F86</f>
        <v/>
      </c>
      <c r="T83" t="str">
        <f>'stovky družstva'!G83:G86</f>
        <v/>
      </c>
      <c r="U83" t="str">
        <f>'stovky družstva'!H83:H86</f>
        <v/>
      </c>
      <c r="V83" t="str">
        <f>'stovky družstva'!I83:I86</f>
        <v/>
      </c>
      <c r="W83" t="str">
        <f>'stovky družstva'!J83:J86</f>
        <v/>
      </c>
      <c r="AE83" s="124" t="str">
        <f t="shared" ref="AE83" si="455">IF(O83="","",IF(SMALL(X85:AD85,5)=999,999,IF(SMALL(X85:AD85,5)=998,998,SUM(X86:AD86))))</f>
        <v/>
      </c>
      <c r="AF83" s="124" t="str">
        <f t="shared" ref="AF83" si="456">IF(O83="","",IF(AE83=998, MAX(N$51:N$90),IF(AE83=999, MAX(N$51:N$90),RANK(AE83,AE$51:AE$90,1))))</f>
        <v/>
      </c>
      <c r="AJ83" s="124"/>
      <c r="AK83" s="124"/>
      <c r="AL83" s="124"/>
      <c r="BA83" s="124">
        <v>40</v>
      </c>
      <c r="BB83" s="124" t="str">
        <f>'stovky startovka'!A82</f>
        <v/>
      </c>
      <c r="BC83" s="124">
        <f>'stovky startovka'!B82</f>
        <v>0</v>
      </c>
      <c r="BD83" s="124" t="str">
        <f>'stovky startovka'!C82</f>
        <v/>
      </c>
      <c r="BE83" t="str">
        <f>IF('stovky startovka'!H82="","",'stovky startovka'!H82)</f>
        <v/>
      </c>
      <c r="CA83" s="124" t="str">
        <f>'Běh s PHP startovky'!A82</f>
        <v/>
      </c>
      <c r="CB83" s="124">
        <f>'Běh s PHP startovky'!B82</f>
        <v>0</v>
      </c>
      <c r="CC83" s="124" t="str">
        <f>'Běh s PHP startovky'!C82</f>
        <v/>
      </c>
      <c r="CD83">
        <f>'Běh s PHP startovky'!D82</f>
        <v>1</v>
      </c>
      <c r="CE83" t="str">
        <f>'Běh s PHP startovky'!H82</f>
        <v/>
      </c>
    </row>
    <row r="84" spans="14:83">
      <c r="N84" s="124"/>
      <c r="O84" s="124"/>
      <c r="P84" t="str">
        <f>'stovky družstva'!C84:C87</f>
        <v>jméno</v>
      </c>
      <c r="Q84">
        <f>'stovky družstva'!D84:D87</f>
        <v>0</v>
      </c>
      <c r="R84">
        <f>'stovky družstva'!E84:E87</f>
        <v>0</v>
      </c>
      <c r="S84">
        <f>'stovky družstva'!F84:F87</f>
        <v>0</v>
      </c>
      <c r="T84">
        <f>'stovky družstva'!G84:G87</f>
        <v>0</v>
      </c>
      <c r="U84">
        <f>'stovky družstva'!H84:H87</f>
        <v>0</v>
      </c>
      <c r="V84">
        <f>'stovky družstva'!I84:I87</f>
        <v>0</v>
      </c>
      <c r="W84">
        <f>'stovky družstva'!J84:J87</f>
        <v>0</v>
      </c>
      <c r="AE84" s="124"/>
      <c r="AF84" s="124"/>
      <c r="AJ84" s="124">
        <f>jednotlivci!K6</f>
        <v>0</v>
      </c>
      <c r="AK84" s="124">
        <f>jednotlivci!L6</f>
        <v>0</v>
      </c>
      <c r="AL84" s="124">
        <f>jednotlivci!M6</f>
        <v>0</v>
      </c>
      <c r="BA84" s="124"/>
      <c r="BB84" s="124"/>
      <c r="BC84" s="124"/>
      <c r="BD84" s="124"/>
      <c r="BE84" t="str">
        <f>IF('stovky startovka'!H83="","",'stovky startovka'!H83)</f>
        <v/>
      </c>
      <c r="CA84" s="124"/>
      <c r="CB84" s="124"/>
      <c r="CC84" s="124"/>
      <c r="CD84">
        <f>'Běh s PHP startovky'!D83</f>
        <v>2</v>
      </c>
      <c r="CE84" t="str">
        <f>'Běh s PHP startovky'!H83</f>
        <v/>
      </c>
    </row>
    <row r="85" spans="14:83">
      <c r="N85" s="124"/>
      <c r="O85" s="124"/>
      <c r="P85" t="str">
        <f>'stovky družstva'!C85:C88</f>
        <v>1 pokus</v>
      </c>
      <c r="Q85" t="str">
        <f>'stovky družstva'!D85:D88</f>
        <v/>
      </c>
      <c r="R85" t="str">
        <f>'stovky družstva'!E85:E88</f>
        <v/>
      </c>
      <c r="S85" t="str">
        <f>'stovky družstva'!F85:F88</f>
        <v/>
      </c>
      <c r="T85" t="str">
        <f>'stovky družstva'!G85:G88</f>
        <v/>
      </c>
      <c r="U85" t="str">
        <f>'stovky družstva'!H85:H88</f>
        <v/>
      </c>
      <c r="V85" t="str">
        <f>'stovky družstva'!I85:I88</f>
        <v/>
      </c>
      <c r="W85" t="str">
        <f>'stovky družstva'!J85:J88</f>
        <v/>
      </c>
      <c r="X85">
        <f t="shared" ref="X85" si="457">IF(SUM(Q85:Q86)=0,999,MIN(Q85:Q86))</f>
        <v>999</v>
      </c>
      <c r="Y85">
        <f t="shared" ref="Y85" si="458">IF(SUM(R85:R86)=0,999,MIN(R85:R86))</f>
        <v>999</v>
      </c>
      <c r="Z85">
        <f t="shared" ref="Z85" si="459">IF(SUM(S85:S86)=0,999,MIN(S85:S86))</f>
        <v>999</v>
      </c>
      <c r="AA85">
        <f t="shared" ref="AA85" si="460">IF(SUM(T85:T86)=0,999,MIN(T85:T86))</f>
        <v>999</v>
      </c>
      <c r="AB85">
        <f t="shared" ref="AB85" si="461">IF(SUM(U85:U86)=0,999,MIN(U85:U86))</f>
        <v>999</v>
      </c>
      <c r="AC85">
        <f>IF(SUM(V85:V86)=0,999,MIN(V85:V86))</f>
        <v>999</v>
      </c>
      <c r="AD85">
        <f>IF(SUM(W85:W86)=0,999,MIN(W85:W86))</f>
        <v>999</v>
      </c>
      <c r="AE85" s="124"/>
      <c r="AF85" s="124"/>
      <c r="AJ85" s="124"/>
      <c r="AK85" s="124"/>
      <c r="AL85" s="124"/>
      <c r="BA85" s="124">
        <v>41</v>
      </c>
      <c r="BB85" s="124" t="str">
        <f>'stovky startovka'!A84</f>
        <v/>
      </c>
      <c r="BC85" s="124">
        <f>'stovky startovka'!B84</f>
        <v>0</v>
      </c>
      <c r="BD85" s="124" t="str">
        <f>'stovky startovka'!C84</f>
        <v/>
      </c>
      <c r="BE85" t="str">
        <f>IF('stovky startovka'!H84="","",'stovky startovka'!H84)</f>
        <v/>
      </c>
      <c r="CA85" s="124" t="str">
        <f>'Běh s PHP startovky'!L4</f>
        <v/>
      </c>
      <c r="CB85" s="124">
        <f>'Běh s PHP startovky'!M4</f>
        <v>0</v>
      </c>
      <c r="CC85" s="124" t="str">
        <f>'Běh s PHP startovky'!N4</f>
        <v/>
      </c>
      <c r="CD85">
        <f>'Běh s PHP startovky'!O4</f>
        <v>1</v>
      </c>
      <c r="CE85" t="str">
        <f>'Běh s PHP startovky'!S4</f>
        <v/>
      </c>
    </row>
    <row r="86" spans="14:83">
      <c r="N86" s="124"/>
      <c r="O86" s="124"/>
      <c r="P86" t="str">
        <f>'stovky družstva'!C86:C89</f>
        <v>2pokus</v>
      </c>
      <c r="Q86" t="str">
        <f>'stovky družstva'!D86:D89</f>
        <v/>
      </c>
      <c r="R86" t="str">
        <f>'stovky družstva'!E86:E89</f>
        <v/>
      </c>
      <c r="S86" t="str">
        <f>'stovky družstva'!F86:F89</f>
        <v/>
      </c>
      <c r="T86" t="str">
        <f>'stovky družstva'!G86:G89</f>
        <v/>
      </c>
      <c r="U86" t="str">
        <f>'stovky družstva'!H86:H89</f>
        <v/>
      </c>
      <c r="V86" t="str">
        <f>'stovky družstva'!I86:I89</f>
        <v/>
      </c>
      <c r="W86" t="str">
        <f>'stovky družstva'!J86:J89</f>
        <v/>
      </c>
      <c r="X86">
        <f>SMALL($X85:$AD85,X$5)</f>
        <v>999</v>
      </c>
      <c r="Y86">
        <f t="shared" ref="Y86" si="462">SMALL($X85:$AD85,Y$5)</f>
        <v>999</v>
      </c>
      <c r="Z86">
        <f t="shared" ref="Z86" si="463">SMALL($X85:$AD85,Z$5)</f>
        <v>999</v>
      </c>
      <c r="AA86">
        <f t="shared" ref="AA86" si="464">SMALL($X85:$AD85,AA$5)</f>
        <v>999</v>
      </c>
      <c r="AB86">
        <f t="shared" ref="AB86" si="465">SMALL($X85:$AD85,AB$5)</f>
        <v>999</v>
      </c>
      <c r="AE86" s="124"/>
      <c r="AF86" s="124"/>
      <c r="AJ86" s="124" t="str">
        <f>jednotlivci!K8</f>
        <v/>
      </c>
      <c r="AK86" s="124">
        <f>jednotlivci!L8</f>
        <v>0</v>
      </c>
      <c r="AL86" s="124">
        <f>jednotlivci!M8</f>
        <v>0</v>
      </c>
      <c r="BA86" s="124"/>
      <c r="BB86" s="124"/>
      <c r="BC86" s="124"/>
      <c r="BD86" s="124"/>
      <c r="BE86" t="str">
        <f>IF('stovky startovka'!H85="","",'stovky startovka'!H85)</f>
        <v/>
      </c>
      <c r="CA86" s="124"/>
      <c r="CB86" s="124"/>
      <c r="CC86" s="124"/>
      <c r="CD86">
        <f>'Běh s PHP startovky'!O5</f>
        <v>2</v>
      </c>
      <c r="CE86" t="str">
        <f>'Běh s PHP startovky'!S5</f>
        <v/>
      </c>
    </row>
    <row r="87" spans="14:83">
      <c r="N87" s="124" t="str">
        <f>'stovky družstva'!A87:A90</f>
        <v/>
      </c>
      <c r="O87" s="124" t="str">
        <f>IF('stovky družstva'!B87:B90="","",'stovky družstva'!B87:B90)</f>
        <v/>
      </c>
      <c r="P87" t="str">
        <f>'stovky družstva'!C87:C90</f>
        <v>st. čis.</v>
      </c>
      <c r="Q87" t="str">
        <f>'stovky družstva'!D87:D90</f>
        <v/>
      </c>
      <c r="R87" t="str">
        <f>'stovky družstva'!E87:E90</f>
        <v/>
      </c>
      <c r="S87" t="str">
        <f>'stovky družstva'!F87:F90</f>
        <v/>
      </c>
      <c r="T87" t="str">
        <f>'stovky družstva'!G87:G90</f>
        <v/>
      </c>
      <c r="U87" t="str">
        <f>'stovky družstva'!H87:H90</f>
        <v/>
      </c>
      <c r="V87" t="str">
        <f>'stovky družstva'!I87:I90</f>
        <v/>
      </c>
      <c r="W87" t="str">
        <f>'stovky družstva'!J87:J90</f>
        <v/>
      </c>
      <c r="AE87" s="124" t="str">
        <f t="shared" ref="AE87" si="466">IF(O87="","",IF(SMALL(X89:AD89,5)=999,999,IF(SMALL(X89:AD89,5)=998,998,SUM(X90:AD90))))</f>
        <v/>
      </c>
      <c r="AF87" s="124" t="str">
        <f t="shared" ref="AF87" si="467">IF(O87="","",IF(AE87=998, MAX(N$51:N$90),IF(AE87=999, MAX(N$51:N$90),RANK(AE87,AE$51:AE$90,1))))</f>
        <v/>
      </c>
      <c r="AJ87" s="124"/>
      <c r="AK87" s="124"/>
      <c r="AL87" s="124"/>
      <c r="BA87" s="124">
        <v>42</v>
      </c>
      <c r="BB87" s="124" t="str">
        <f>'stovky startovka'!A86</f>
        <v/>
      </c>
      <c r="BC87" s="124">
        <f>'stovky startovka'!B86</f>
        <v>0</v>
      </c>
      <c r="BD87" s="124" t="str">
        <f>'stovky startovka'!C86</f>
        <v/>
      </c>
      <c r="BE87" t="str">
        <f>IF('stovky startovka'!H86="","",'stovky startovka'!H86)</f>
        <v/>
      </c>
      <c r="CA87" s="124" t="str">
        <f>'Běh s PHP startovky'!L6</f>
        <v/>
      </c>
      <c r="CB87" s="124">
        <f>'Běh s PHP startovky'!M6</f>
        <v>0</v>
      </c>
      <c r="CC87" s="124" t="str">
        <f>'Běh s PHP startovky'!N6</f>
        <v/>
      </c>
      <c r="CD87">
        <f>'Běh s PHP startovky'!O6</f>
        <v>1</v>
      </c>
      <c r="CE87" t="str">
        <f>'Běh s PHP startovky'!S6</f>
        <v/>
      </c>
    </row>
    <row r="88" spans="14:83">
      <c r="N88" s="124"/>
      <c r="O88" s="124"/>
      <c r="P88" t="str">
        <f>'stovky družstva'!C88:C91</f>
        <v>jméno</v>
      </c>
      <c r="Q88">
        <f>'stovky družstva'!D88:D91</f>
        <v>0</v>
      </c>
      <c r="R88">
        <f>'stovky družstva'!E88:E91</f>
        <v>0</v>
      </c>
      <c r="S88">
        <f>'stovky družstva'!F88:F91</f>
        <v>0</v>
      </c>
      <c r="T88">
        <f>'stovky družstva'!G88:G91</f>
        <v>0</v>
      </c>
      <c r="U88">
        <f>'stovky družstva'!H88:H91</f>
        <v>0</v>
      </c>
      <c r="V88">
        <f>'stovky družstva'!I88:I91</f>
        <v>0</v>
      </c>
      <c r="W88">
        <f>'stovky družstva'!J88:J91</f>
        <v>0</v>
      </c>
      <c r="AE88" s="124"/>
      <c r="AF88" s="124"/>
      <c r="AJ88" s="124" t="str">
        <f>jednotlivci!K10</f>
        <v/>
      </c>
      <c r="AK88" s="124">
        <f>jednotlivci!L10</f>
        <v>0</v>
      </c>
      <c r="AL88" s="124">
        <f>jednotlivci!M10</f>
        <v>0</v>
      </c>
      <c r="BA88" s="124"/>
      <c r="BB88" s="124"/>
      <c r="BC88" s="124"/>
      <c r="BD88" s="124"/>
      <c r="BE88" t="str">
        <f>IF('stovky startovka'!H87="","",'stovky startovka'!H87)</f>
        <v/>
      </c>
      <c r="CA88" s="124"/>
      <c r="CB88" s="124"/>
      <c r="CC88" s="124"/>
      <c r="CD88">
        <f>'Běh s PHP startovky'!O7</f>
        <v>2</v>
      </c>
      <c r="CE88" t="str">
        <f>'Běh s PHP startovky'!S7</f>
        <v/>
      </c>
    </row>
    <row r="89" spans="14:83">
      <c r="N89" s="124"/>
      <c r="O89" s="124"/>
      <c r="P89" t="str">
        <f>'stovky družstva'!C89:C92</f>
        <v>1 pokus</v>
      </c>
      <c r="Q89" t="str">
        <f>'stovky družstva'!D89:D92</f>
        <v/>
      </c>
      <c r="R89" t="str">
        <f>'stovky družstva'!E89:E92</f>
        <v/>
      </c>
      <c r="S89" t="str">
        <f>'stovky družstva'!F89:F92</f>
        <v/>
      </c>
      <c r="T89" t="str">
        <f>'stovky družstva'!G89:G92</f>
        <v/>
      </c>
      <c r="U89" t="str">
        <f>'stovky družstva'!H89:H92</f>
        <v/>
      </c>
      <c r="V89" t="str">
        <f>'stovky družstva'!I89:I92</f>
        <v/>
      </c>
      <c r="W89" t="str">
        <f>'stovky družstva'!J89:J92</f>
        <v/>
      </c>
      <c r="X89">
        <f t="shared" ref="X89" si="468">IF(SUM(Q89:Q90)=0,999,MIN(Q89:Q90))</f>
        <v>999</v>
      </c>
      <c r="Y89">
        <f t="shared" ref="Y89" si="469">IF(SUM(R89:R90)=0,999,MIN(R89:R90))</f>
        <v>999</v>
      </c>
      <c r="Z89">
        <f t="shared" ref="Z89" si="470">IF(SUM(S89:S90)=0,999,MIN(S89:S90))</f>
        <v>999</v>
      </c>
      <c r="AA89">
        <f t="shared" ref="AA89" si="471">IF(SUM(T89:T90)=0,999,MIN(T89:T90))</f>
        <v>999</v>
      </c>
      <c r="AB89">
        <f t="shared" ref="AB89" si="472">IF(SUM(U89:U90)=0,999,MIN(U89:U90))</f>
        <v>999</v>
      </c>
      <c r="AC89">
        <f>IF(SUM(V89:V90)=0,999,MIN(V89:V90))</f>
        <v>999</v>
      </c>
      <c r="AD89">
        <f>IF(SUM(W89:W90)=0,999,MIN(W89:W90))</f>
        <v>999</v>
      </c>
      <c r="AE89" s="124"/>
      <c r="AF89" s="124"/>
      <c r="AJ89" s="124"/>
      <c r="AK89" s="124"/>
      <c r="AL89" s="124"/>
      <c r="BA89" s="124">
        <v>43</v>
      </c>
      <c r="BB89" s="124" t="str">
        <f>'stovky startovka'!A88</f>
        <v/>
      </c>
      <c r="BC89" s="124">
        <f>'stovky startovka'!B88</f>
        <v>0</v>
      </c>
      <c r="BD89" s="124" t="str">
        <f>'stovky startovka'!C88</f>
        <v/>
      </c>
      <c r="BE89" t="str">
        <f>IF('stovky startovka'!H88="","",'stovky startovka'!H88)</f>
        <v/>
      </c>
      <c r="CA89" s="124" t="str">
        <f>'Běh s PHP startovky'!L8</f>
        <v/>
      </c>
      <c r="CB89" s="124">
        <f>'Běh s PHP startovky'!M8</f>
        <v>0</v>
      </c>
      <c r="CC89" s="124" t="str">
        <f>'Běh s PHP startovky'!N8</f>
        <v/>
      </c>
      <c r="CD89">
        <f>'Běh s PHP startovky'!O8</f>
        <v>1</v>
      </c>
      <c r="CE89" t="str">
        <f>'Běh s PHP startovky'!S8</f>
        <v/>
      </c>
    </row>
    <row r="90" spans="14:83">
      <c r="N90" s="124"/>
      <c r="O90" s="124"/>
      <c r="P90" t="str">
        <f>'stovky družstva'!C90:C93</f>
        <v>2pokus</v>
      </c>
      <c r="Q90" t="str">
        <f>'stovky družstva'!D90:D93</f>
        <v/>
      </c>
      <c r="R90" t="str">
        <f>'stovky družstva'!E90:E93</f>
        <v/>
      </c>
      <c r="S90" t="str">
        <f>'stovky družstva'!F90:F93</f>
        <v/>
      </c>
      <c r="T90" t="str">
        <f>'stovky družstva'!G90:G93</f>
        <v/>
      </c>
      <c r="U90" t="str">
        <f>'stovky družstva'!H90:H93</f>
        <v/>
      </c>
      <c r="V90" t="str">
        <f>'stovky družstva'!I90:I93</f>
        <v/>
      </c>
      <c r="W90" t="str">
        <f>'stovky družstva'!J90:J93</f>
        <v/>
      </c>
      <c r="X90">
        <f>SMALL($X89:$AD89,X$5)</f>
        <v>999</v>
      </c>
      <c r="Y90">
        <f t="shared" ref="Y90" si="473">SMALL($X89:$AD89,Y$5)</f>
        <v>999</v>
      </c>
      <c r="Z90">
        <f t="shared" ref="Z90" si="474">SMALL($X89:$AD89,Z$5)</f>
        <v>999</v>
      </c>
      <c r="AA90">
        <f t="shared" ref="AA90" si="475">SMALL($X89:$AD89,AA$5)</f>
        <v>999</v>
      </c>
      <c r="AB90">
        <f t="shared" ref="AB90" si="476">SMALL($X89:$AD89,AB$5)</f>
        <v>999</v>
      </c>
      <c r="AE90" s="124"/>
      <c r="AF90" s="124"/>
      <c r="AJ90" s="124" t="str">
        <f>jednotlivci!K12</f>
        <v/>
      </c>
      <c r="AK90" s="124">
        <f>jednotlivci!L12</f>
        <v>0</v>
      </c>
      <c r="AL90" s="124">
        <f>jednotlivci!M12</f>
        <v>0</v>
      </c>
      <c r="BA90" s="124"/>
      <c r="BB90" s="124"/>
      <c r="BC90" s="124"/>
      <c r="BD90" s="124"/>
      <c r="BE90" t="str">
        <f>IF('stovky startovka'!H89="","",'stovky startovka'!H89)</f>
        <v/>
      </c>
      <c r="CA90" s="124"/>
      <c r="CB90" s="124"/>
      <c r="CC90" s="124"/>
      <c r="CD90">
        <f>'Běh s PHP startovky'!O9</f>
        <v>2</v>
      </c>
      <c r="CE90" t="str">
        <f>'Běh s PHP startovky'!S9</f>
        <v/>
      </c>
    </row>
    <row r="91" spans="14:83">
      <c r="AJ91" s="124"/>
      <c r="AK91" s="124"/>
      <c r="AL91" s="124"/>
      <c r="BA91" s="124">
        <v>44</v>
      </c>
      <c r="BB91" s="124" t="str">
        <f>'stovky startovka'!A90</f>
        <v/>
      </c>
      <c r="BC91" s="124">
        <f>'stovky startovka'!B90</f>
        <v>0</v>
      </c>
      <c r="BD91" s="124" t="str">
        <f>'stovky startovka'!C90</f>
        <v/>
      </c>
      <c r="BE91" t="str">
        <f>IF('stovky startovka'!H90="","",'stovky startovka'!H90)</f>
        <v/>
      </c>
      <c r="CA91" s="124" t="str">
        <f>'Běh s PHP startovky'!L10</f>
        <v/>
      </c>
      <c r="CB91" s="124">
        <f>'Běh s PHP startovky'!M10</f>
        <v>0</v>
      </c>
      <c r="CC91" s="124" t="str">
        <f>'Běh s PHP startovky'!N10</f>
        <v/>
      </c>
      <c r="CD91">
        <f>'Běh s PHP startovky'!O10</f>
        <v>1</v>
      </c>
      <c r="CE91" t="str">
        <f>'Běh s PHP startovky'!S10</f>
        <v/>
      </c>
    </row>
    <row r="92" spans="14:83">
      <c r="AJ92" s="124" t="str">
        <f>jednotlivci!K14</f>
        <v/>
      </c>
      <c r="AK92" s="124">
        <f>jednotlivci!L14</f>
        <v>0</v>
      </c>
      <c r="AL92" s="124">
        <f>jednotlivci!M14</f>
        <v>0</v>
      </c>
      <c r="BA92" s="124"/>
      <c r="BB92" s="124"/>
      <c r="BC92" s="124"/>
      <c r="BD92" s="124"/>
      <c r="BE92" t="str">
        <f>IF('stovky startovka'!H91="","",'stovky startovka'!H91)</f>
        <v/>
      </c>
      <c r="CA92" s="124"/>
      <c r="CB92" s="124"/>
      <c r="CC92" s="124"/>
      <c r="CD92">
        <f>'Běh s PHP startovky'!O11</f>
        <v>2</v>
      </c>
      <c r="CE92" t="str">
        <f>'Běh s PHP startovky'!S11</f>
        <v/>
      </c>
    </row>
    <row r="93" spans="14:83">
      <c r="N93" t="str">
        <f>'stovky družstva'!A93:A96</f>
        <v>Startovní číslo</v>
      </c>
      <c r="O93" t="str">
        <f>'stovky družstva'!B93:B96</f>
        <v>smíšení</v>
      </c>
      <c r="P93" t="str">
        <f>'stovky družstva'!C93:C96</f>
        <v>pokus</v>
      </c>
      <c r="Q93" t="str">
        <f>'stovky družstva'!D93:D96</f>
        <v>Závodník</v>
      </c>
      <c r="R93">
        <f>'stovky družstva'!E93:E96</f>
        <v>0</v>
      </c>
      <c r="S93">
        <f>'stovky družstva'!F93:F96</f>
        <v>0</v>
      </c>
      <c r="T93">
        <f>'stovky družstva'!G93:G96</f>
        <v>0</v>
      </c>
      <c r="U93">
        <f>'stovky družstva'!H93:H96</f>
        <v>0</v>
      </c>
      <c r="V93">
        <f>'stovky družstva'!I93:I96</f>
        <v>0</v>
      </c>
      <c r="W93">
        <f>'stovky družstva'!J93:J96</f>
        <v>0</v>
      </c>
      <c r="AJ93" s="124"/>
      <c r="AK93" s="124"/>
      <c r="AL93" s="124"/>
      <c r="BA93" s="124">
        <v>45</v>
      </c>
      <c r="BB93" s="124" t="str">
        <f>'stovky startovka'!A92</f>
        <v/>
      </c>
      <c r="BC93" s="124">
        <f>'stovky startovka'!B92</f>
        <v>0</v>
      </c>
      <c r="BD93" s="124" t="str">
        <f>'stovky startovka'!C92</f>
        <v/>
      </c>
      <c r="BE93" t="str">
        <f>IF('stovky startovka'!H92="","",'stovky startovka'!H92)</f>
        <v/>
      </c>
      <c r="CA93" s="124" t="str">
        <f>'Běh s PHP startovky'!L12</f>
        <v/>
      </c>
      <c r="CB93" s="124">
        <f>'Běh s PHP startovky'!M12</f>
        <v>0</v>
      </c>
      <c r="CC93" s="124" t="str">
        <f>'Běh s PHP startovky'!N12</f>
        <v/>
      </c>
      <c r="CD93">
        <f>'Běh s PHP startovky'!O12</f>
        <v>1</v>
      </c>
      <c r="CE93" t="str">
        <f>'Běh s PHP startovky'!S12</f>
        <v/>
      </c>
    </row>
    <row r="94" spans="14:83">
      <c r="N94">
        <f>'stovky družstva'!A94:A97</f>
        <v>0</v>
      </c>
      <c r="P94">
        <f>'stovky družstva'!C94:C97</f>
        <v>0</v>
      </c>
      <c r="Q94">
        <f>'stovky družstva'!D94:D97</f>
        <v>1</v>
      </c>
      <c r="R94">
        <f>'stovky družstva'!E94:E142</f>
        <v>2</v>
      </c>
      <c r="S94">
        <f>'stovky družstva'!F94:F142</f>
        <v>3</v>
      </c>
      <c r="T94">
        <f>'stovky družstva'!G94:G142</f>
        <v>4</v>
      </c>
      <c r="U94">
        <f>'stovky družstva'!H94:H142</f>
        <v>5</v>
      </c>
      <c r="V94">
        <f>'stovky družstva'!I94:I142</f>
        <v>6</v>
      </c>
      <c r="W94">
        <f>'stovky družstva'!J94:J142</f>
        <v>7</v>
      </c>
      <c r="AJ94" s="124" t="str">
        <f>jednotlivci!K16</f>
        <v/>
      </c>
      <c r="AK94" s="124">
        <f>jednotlivci!L16</f>
        <v>0</v>
      </c>
      <c r="AL94" s="124">
        <f>jednotlivci!M16</f>
        <v>0</v>
      </c>
      <c r="BA94" s="124"/>
      <c r="BB94" s="124"/>
      <c r="BC94" s="124"/>
      <c r="BD94" s="124"/>
      <c r="BE94" t="str">
        <f>IF('stovky startovka'!H93="","",'stovky startovka'!H93)</f>
        <v/>
      </c>
      <c r="CA94" s="124"/>
      <c r="CB94" s="124"/>
      <c r="CC94" s="124"/>
      <c r="CD94">
        <f>'Běh s PHP startovky'!O13</f>
        <v>2</v>
      </c>
      <c r="CE94" t="str">
        <f>'Běh s PHP startovky'!S13</f>
        <v/>
      </c>
    </row>
    <row r="95" spans="14:83">
      <c r="N95">
        <f>'stovky družstva'!A95:A98</f>
        <v>0</v>
      </c>
      <c r="P95">
        <f>'stovky družstva'!C95:C98</f>
        <v>0</v>
      </c>
      <c r="Q95">
        <f>'stovky družstva'!D95:D98</f>
        <v>0</v>
      </c>
      <c r="R95">
        <f>'stovky družstva'!E95:E98</f>
        <v>0</v>
      </c>
      <c r="S95">
        <f>'stovky družstva'!F95:F98</f>
        <v>0</v>
      </c>
      <c r="T95">
        <f>'stovky družstva'!G95:G98</f>
        <v>0</v>
      </c>
      <c r="U95">
        <f>'stovky družstva'!H95:H98</f>
        <v>0</v>
      </c>
      <c r="V95">
        <f>'stovky družstva'!I95:I98</f>
        <v>0</v>
      </c>
      <c r="W95">
        <f>'stovky družstva'!J95:J98</f>
        <v>0</v>
      </c>
      <c r="AJ95" s="124"/>
      <c r="AK95" s="124"/>
      <c r="AL95" s="124"/>
      <c r="BA95" s="124">
        <v>46</v>
      </c>
      <c r="BB95" s="124" t="str">
        <f>'stovky startovka'!A94</f>
        <v/>
      </c>
      <c r="BC95" s="124">
        <f>'stovky startovka'!B94</f>
        <v>0</v>
      </c>
      <c r="BD95" s="124" t="str">
        <f>'stovky startovka'!C94</f>
        <v/>
      </c>
      <c r="BE95" t="str">
        <f>IF('stovky startovka'!H94="","",'stovky startovka'!H94)</f>
        <v/>
      </c>
      <c r="CA95" s="124" t="str">
        <f>'Běh s PHP startovky'!L14</f>
        <v/>
      </c>
      <c r="CB95" s="124">
        <f>'Běh s PHP startovky'!M14</f>
        <v>0</v>
      </c>
      <c r="CC95" s="124" t="str">
        <f>'Běh s PHP startovky'!N14</f>
        <v/>
      </c>
      <c r="CD95">
        <f>'Běh s PHP startovky'!O14</f>
        <v>1</v>
      </c>
      <c r="CE95" t="str">
        <f>'Běh s PHP startovky'!S14</f>
        <v/>
      </c>
    </row>
    <row r="96" spans="14:83">
      <c r="N96">
        <f>'stovky družstva'!A96:A99</f>
        <v>0</v>
      </c>
      <c r="P96">
        <f>'stovky družstva'!C96:C99</f>
        <v>0</v>
      </c>
      <c r="Q96">
        <f>'stovky družstva'!D96:D99</f>
        <v>0</v>
      </c>
      <c r="R96">
        <f>'stovky družstva'!E96:E99</f>
        <v>0</v>
      </c>
      <c r="S96">
        <f>'stovky družstva'!F96:F99</f>
        <v>0</v>
      </c>
      <c r="T96">
        <f>'stovky družstva'!G96:G99</f>
        <v>0</v>
      </c>
      <c r="U96">
        <f>'stovky družstva'!H96:H99</f>
        <v>0</v>
      </c>
      <c r="V96">
        <f>'stovky družstva'!I96:I99</f>
        <v>0</v>
      </c>
      <c r="W96">
        <f>'stovky družstva'!J96:J99</f>
        <v>0</v>
      </c>
      <c r="AJ96" s="124" t="str">
        <f>jednotlivci!K18</f>
        <v/>
      </c>
      <c r="AK96" s="124">
        <f>jednotlivci!L18</f>
        <v>0</v>
      </c>
      <c r="AL96" s="124">
        <f>jednotlivci!M18</f>
        <v>0</v>
      </c>
      <c r="BA96" s="124"/>
      <c r="BB96" s="124"/>
      <c r="BC96" s="124"/>
      <c r="BD96" s="124"/>
      <c r="BE96" t="str">
        <f>IF('stovky startovka'!H95="","",'stovky startovka'!H95)</f>
        <v/>
      </c>
      <c r="CA96" s="124"/>
      <c r="CB96" s="124"/>
      <c r="CC96" s="124"/>
      <c r="CD96">
        <f>'Běh s PHP startovky'!O15</f>
        <v>2</v>
      </c>
      <c r="CE96" t="str">
        <f>'Běh s PHP startovky'!S15</f>
        <v/>
      </c>
    </row>
    <row r="97" spans="14:83">
      <c r="N97" s="124" t="str">
        <f>'stovky družstva'!A97:A100</f>
        <v/>
      </c>
      <c r="O97" s="124" t="str">
        <f>IF('stovky družstva'!B97:B100="","",'stovky družstva'!B97:B100)</f>
        <v/>
      </c>
      <c r="P97" t="str">
        <f>'stovky družstva'!C97:C100</f>
        <v>st. čis.</v>
      </c>
      <c r="Q97">
        <f>'stovky družstva'!D97:D100</f>
        <v>42</v>
      </c>
      <c r="R97">
        <f>'stovky družstva'!E97:E100</f>
        <v>5</v>
      </c>
      <c r="S97">
        <f>'stovky družstva'!F97:F100</f>
        <v>44</v>
      </c>
      <c r="T97">
        <f>'stovky družstva'!G97:G100</f>
        <v>10</v>
      </c>
      <c r="U97">
        <f>'stovky družstva'!H97:H100</f>
        <v>46</v>
      </c>
      <c r="V97">
        <f>'stovky družstva'!I97:I100</f>
        <v>48</v>
      </c>
      <c r="W97">
        <f>'stovky družstva'!J97:J100</f>
        <v>15</v>
      </c>
      <c r="AE97" s="124" t="str">
        <f>IF(O97="","",IF(SMALL(X99:AD99,5)=999,999,IF(SMALL(X99:AD99,5)=998,998,SUM(X100:AD100))))</f>
        <v/>
      </c>
      <c r="AF97" s="124" t="str">
        <f>IF(O97="","",IF(AE97=998, MAX(N$97:N$136),IF(AE97=999, MAX(N$97:N$136),RANK(AE97,AE$97:AE$136,1))))</f>
        <v/>
      </c>
      <c r="AJ97" s="124"/>
      <c r="AK97" s="124"/>
      <c r="AL97" s="124"/>
      <c r="BA97" s="124">
        <v>47</v>
      </c>
      <c r="BB97" s="124" t="str">
        <f>'stovky startovka'!A96</f>
        <v/>
      </c>
      <c r="BC97" s="124">
        <f>'stovky startovka'!B96</f>
        <v>0</v>
      </c>
      <c r="BD97" s="124" t="str">
        <f>'stovky startovka'!C96</f>
        <v/>
      </c>
      <c r="BE97" t="str">
        <f>IF('stovky startovka'!H96="","",'stovky startovka'!H96)</f>
        <v/>
      </c>
      <c r="CA97" s="124" t="str">
        <f>'Běh s PHP startovky'!L16</f>
        <v/>
      </c>
      <c r="CB97" s="124">
        <f>'Běh s PHP startovky'!M16</f>
        <v>0</v>
      </c>
      <c r="CC97" s="124" t="str">
        <f>'Běh s PHP startovky'!N16</f>
        <v/>
      </c>
      <c r="CD97">
        <f>'Běh s PHP startovky'!O16</f>
        <v>1</v>
      </c>
      <c r="CE97" t="str">
        <f>'Běh s PHP startovky'!S16</f>
        <v/>
      </c>
    </row>
    <row r="98" spans="14:83">
      <c r="N98" s="124"/>
      <c r="O98" s="124"/>
      <c r="P98" t="str">
        <f>'stovky družstva'!C98:C101</f>
        <v>jméno</v>
      </c>
      <c r="Q98">
        <f>'stovky družstva'!D98:D101</f>
        <v>0</v>
      </c>
      <c r="R98">
        <f>'stovky družstva'!E98:E101</f>
        <v>0</v>
      </c>
      <c r="S98">
        <f>'stovky družstva'!F98:F101</f>
        <v>0</v>
      </c>
      <c r="T98">
        <f>'stovky družstva'!G98:G101</f>
        <v>0</v>
      </c>
      <c r="U98">
        <f>'stovky družstva'!H98:H101</f>
        <v>0</v>
      </c>
      <c r="V98">
        <f>'stovky družstva'!I98:I101</f>
        <v>0</v>
      </c>
      <c r="W98">
        <f>'stovky družstva'!J98:J101</f>
        <v>0</v>
      </c>
      <c r="AE98" s="124"/>
      <c r="AF98" s="124"/>
      <c r="AJ98" s="124" t="str">
        <f>jednotlivci!K20</f>
        <v/>
      </c>
      <c r="AK98" s="124">
        <f>jednotlivci!L20</f>
        <v>0</v>
      </c>
      <c r="AL98" s="124">
        <f>jednotlivci!M20</f>
        <v>0</v>
      </c>
      <c r="BA98" s="124"/>
      <c r="BB98" s="124"/>
      <c r="BC98" s="124"/>
      <c r="BD98" s="124"/>
      <c r="BE98" t="str">
        <f>IF('stovky startovka'!H97="","",'stovky startovka'!H97)</f>
        <v/>
      </c>
      <c r="CA98" s="124"/>
      <c r="CB98" s="124"/>
      <c r="CC98" s="124"/>
      <c r="CD98">
        <f>'Běh s PHP startovky'!O17</f>
        <v>2</v>
      </c>
      <c r="CE98" t="str">
        <f>'Běh s PHP startovky'!S17</f>
        <v/>
      </c>
    </row>
    <row r="99" spans="14:83">
      <c r="N99" s="124"/>
      <c r="O99" s="124"/>
      <c r="P99" t="str">
        <f>'stovky družstva'!C99:C102</f>
        <v>1 pokus</v>
      </c>
      <c r="Q99" t="str">
        <f>'stovky družstva'!D99:D102</f>
        <v/>
      </c>
      <c r="R99" t="str">
        <f>'stovky družstva'!E99:E102</f>
        <v/>
      </c>
      <c r="S99" t="str">
        <f>'stovky družstva'!F99:F102</f>
        <v/>
      </c>
      <c r="T99" t="str">
        <f>'stovky družstva'!G99:G102</f>
        <v/>
      </c>
      <c r="U99" t="str">
        <f>'stovky družstva'!H99:H102</f>
        <v/>
      </c>
      <c r="V99" t="str">
        <f>'stovky družstva'!I99:I102</f>
        <v/>
      </c>
      <c r="W99" t="str">
        <f>'stovky družstva'!J99:J102</f>
        <v/>
      </c>
      <c r="X99">
        <f t="shared" ref="X99" si="477">IF(SUM(Q99:Q100)=0,999,MIN(Q99:Q100))</f>
        <v>999</v>
      </c>
      <c r="Y99">
        <f t="shared" ref="Y99" si="478">IF(SUM(R99:R100)=0,999,MIN(R99:R100))</f>
        <v>999</v>
      </c>
      <c r="Z99">
        <f t="shared" ref="Z99" si="479">IF(SUM(S99:S100)=0,999,MIN(S99:S100))</f>
        <v>999</v>
      </c>
      <c r="AA99">
        <f t="shared" ref="AA99" si="480">IF(SUM(T99:T100)=0,999,MIN(T99:T100))</f>
        <v>999</v>
      </c>
      <c r="AB99">
        <f t="shared" ref="AB99" si="481">IF(SUM(U99:U100)=0,999,MIN(U99:U100))</f>
        <v>999</v>
      </c>
      <c r="AC99">
        <f>IF(SUM(V99:V100)=0,999,MIN(V99:V100))</f>
        <v>999</v>
      </c>
      <c r="AD99">
        <f>IF(SUM(W99:W100)=0,999,MIN(W99:W100))</f>
        <v>999</v>
      </c>
      <c r="AE99" s="124"/>
      <c r="AF99" s="124"/>
      <c r="AJ99" s="124"/>
      <c r="AK99" s="124"/>
      <c r="AL99" s="124"/>
      <c r="BA99" s="124">
        <v>48</v>
      </c>
      <c r="BB99" s="124" t="str">
        <f>'stovky startovka'!A98</f>
        <v/>
      </c>
      <c r="BC99" s="124">
        <f>'stovky startovka'!B98</f>
        <v>0</v>
      </c>
      <c r="BD99" s="124" t="str">
        <f>'stovky startovka'!C98</f>
        <v/>
      </c>
      <c r="BE99" t="str">
        <f>IF('stovky startovka'!H98="","",'stovky startovka'!H98)</f>
        <v/>
      </c>
      <c r="CA99" s="124" t="str">
        <f>'Běh s PHP startovky'!L18</f>
        <v/>
      </c>
      <c r="CB99" s="124">
        <f>'Běh s PHP startovky'!M18</f>
        <v>0</v>
      </c>
      <c r="CC99" s="124" t="str">
        <f>'Běh s PHP startovky'!N18</f>
        <v/>
      </c>
      <c r="CD99">
        <f>'Běh s PHP startovky'!O18</f>
        <v>1</v>
      </c>
      <c r="CE99" t="str">
        <f>'Běh s PHP startovky'!S18</f>
        <v/>
      </c>
    </row>
    <row r="100" spans="14:83">
      <c r="N100" s="124"/>
      <c r="O100" s="124"/>
      <c r="P100" t="str">
        <f>'stovky družstva'!C100:C103</f>
        <v>2pokus</v>
      </c>
      <c r="Q100" t="str">
        <f>'stovky družstva'!D100:D103</f>
        <v/>
      </c>
      <c r="R100" t="str">
        <f>'stovky družstva'!E100:E103</f>
        <v/>
      </c>
      <c r="S100" t="str">
        <f>'stovky družstva'!F100:F103</f>
        <v/>
      </c>
      <c r="T100" t="str">
        <f>'stovky družstva'!G100:G103</f>
        <v/>
      </c>
      <c r="U100" t="str">
        <f>'stovky družstva'!H100:H103</f>
        <v/>
      </c>
      <c r="V100" t="str">
        <f>'stovky družstva'!I100:I103</f>
        <v/>
      </c>
      <c r="W100" t="str">
        <f>'stovky družstva'!J100:J103</f>
        <v/>
      </c>
      <c r="X100">
        <f>SMALL($X99:$AD99,X$5)</f>
        <v>999</v>
      </c>
      <c r="Y100">
        <f t="shared" ref="Y100" si="482">SMALL($X99:$AD99,Y$5)</f>
        <v>999</v>
      </c>
      <c r="Z100">
        <f t="shared" ref="Z100" si="483">SMALL($X99:$AD99,Z$5)</f>
        <v>999</v>
      </c>
      <c r="AA100">
        <f t="shared" ref="AA100" si="484">SMALL($X99:$AD99,AA$5)</f>
        <v>999</v>
      </c>
      <c r="AB100">
        <f t="shared" ref="AB100" si="485">SMALL($X99:$AD99,AB$5)</f>
        <v>999</v>
      </c>
      <c r="AE100" s="124"/>
      <c r="AF100" s="124"/>
      <c r="AJ100" s="124" t="str">
        <f>jednotlivci!K22</f>
        <v/>
      </c>
      <c r="AK100" s="124">
        <f>jednotlivci!L22</f>
        <v>0</v>
      </c>
      <c r="AL100" s="124">
        <f>jednotlivci!M22</f>
        <v>0</v>
      </c>
      <c r="BA100" s="124"/>
      <c r="BB100" s="124"/>
      <c r="BC100" s="124"/>
      <c r="BD100" s="124"/>
      <c r="BE100" t="str">
        <f>IF('stovky startovka'!H99="","",'stovky startovka'!H99)</f>
        <v/>
      </c>
      <c r="CA100" s="124"/>
      <c r="CB100" s="124"/>
      <c r="CC100" s="124"/>
      <c r="CD100">
        <f>'Běh s PHP startovky'!O19</f>
        <v>2</v>
      </c>
      <c r="CE100" t="str">
        <f>'Běh s PHP startovky'!S19</f>
        <v/>
      </c>
    </row>
    <row r="101" spans="14:83">
      <c r="N101" s="124" t="str">
        <f>'stovky družstva'!A101:A104</f>
        <v/>
      </c>
      <c r="O101" s="124" t="str">
        <f>IF('stovky družstva'!B101:B104="","",'stovky družstva'!B101:B104)</f>
        <v/>
      </c>
      <c r="P101" t="str">
        <f>'stovky družstva'!C101:C104</f>
        <v>st. čis.</v>
      </c>
      <c r="Q101" t="str">
        <f>'stovky družstva'!D101:D104</f>
        <v/>
      </c>
      <c r="R101" t="str">
        <f>'stovky družstva'!E101:E104</f>
        <v/>
      </c>
      <c r="S101" t="str">
        <f>'stovky družstva'!F101:F104</f>
        <v/>
      </c>
      <c r="T101" t="str">
        <f>'stovky družstva'!G101:G104</f>
        <v/>
      </c>
      <c r="U101" t="str">
        <f>'stovky družstva'!H101:H104</f>
        <v/>
      </c>
      <c r="V101" t="str">
        <f>'stovky družstva'!I101:I104</f>
        <v/>
      </c>
      <c r="W101" t="str">
        <f>'stovky družstva'!J101:J104</f>
        <v/>
      </c>
      <c r="AE101" s="124" t="str">
        <f t="shared" ref="AE101" si="486">IF(O101="","",IF(SMALL(X103:AD103,5)=999,999,IF(SMALL(X103:AD103,5)=998,998,SUM(X104:AD104))))</f>
        <v/>
      </c>
      <c r="AF101" s="124" t="str">
        <f t="shared" ref="AF101" si="487">IF(O101="","",IF(AE101=998, MAX(N$97:N$136),IF(AE101=999, MAX(N$97:N$136),RANK(AE101,AE$97:AE$136,1))))</f>
        <v/>
      </c>
      <c r="AJ101" s="124"/>
      <c r="AK101" s="124"/>
      <c r="AL101" s="124"/>
      <c r="BA101" s="124">
        <v>49</v>
      </c>
      <c r="BB101" s="124" t="str">
        <f>'stovky startovka'!A100</f>
        <v/>
      </c>
      <c r="BC101" s="124">
        <f>'stovky startovka'!B100</f>
        <v>0</v>
      </c>
      <c r="BD101" s="124" t="str">
        <f>'stovky startovka'!C100</f>
        <v/>
      </c>
      <c r="BE101" t="str">
        <f>IF('stovky startovka'!H100="","",'stovky startovka'!H100)</f>
        <v/>
      </c>
      <c r="CA101" s="124" t="str">
        <f>'Běh s PHP startovky'!L20</f>
        <v/>
      </c>
      <c r="CB101" s="124">
        <f>'Běh s PHP startovky'!M20</f>
        <v>0</v>
      </c>
      <c r="CC101" s="124" t="str">
        <f>'Běh s PHP startovky'!N20</f>
        <v/>
      </c>
      <c r="CD101">
        <f>'Běh s PHP startovky'!O20</f>
        <v>1</v>
      </c>
      <c r="CE101" t="str">
        <f>'Běh s PHP startovky'!S20</f>
        <v/>
      </c>
    </row>
    <row r="102" spans="14:83">
      <c r="N102" s="124"/>
      <c r="O102" s="124"/>
      <c r="P102" t="str">
        <f>'stovky družstva'!C102:C105</f>
        <v>jméno</v>
      </c>
      <c r="Q102">
        <f>'stovky družstva'!D102:D105</f>
        <v>0</v>
      </c>
      <c r="R102">
        <f>'stovky družstva'!E102:E105</f>
        <v>0</v>
      </c>
      <c r="S102">
        <f>'stovky družstva'!F102:F105</f>
        <v>0</v>
      </c>
      <c r="T102">
        <f>'stovky družstva'!G102:G105</f>
        <v>0</v>
      </c>
      <c r="U102">
        <f>'stovky družstva'!H102:H105</f>
        <v>0</v>
      </c>
      <c r="V102">
        <f>'stovky družstva'!I102:I105</f>
        <v>0</v>
      </c>
      <c r="W102">
        <f>'stovky družstva'!J102:J105</f>
        <v>0</v>
      </c>
      <c r="AE102" s="124"/>
      <c r="AF102" s="124"/>
      <c r="BA102" s="124"/>
      <c r="BB102" s="124"/>
      <c r="BC102" s="124"/>
      <c r="BD102" s="124"/>
      <c r="BE102" t="str">
        <f>IF('stovky startovka'!H101="","",'stovky startovka'!H101)</f>
        <v/>
      </c>
      <c r="CA102" s="124"/>
      <c r="CB102" s="124"/>
      <c r="CC102" s="124"/>
      <c r="CD102">
        <f>'Běh s PHP startovky'!O21</f>
        <v>2</v>
      </c>
      <c r="CE102" t="str">
        <f>'Běh s PHP startovky'!S21</f>
        <v/>
      </c>
    </row>
    <row r="103" spans="14:83">
      <c r="N103" s="124"/>
      <c r="O103" s="124"/>
      <c r="P103" t="str">
        <f>'stovky družstva'!C103:C106</f>
        <v>1 pokus</v>
      </c>
      <c r="Q103" t="str">
        <f>'stovky družstva'!D103:D106</f>
        <v/>
      </c>
      <c r="R103" t="str">
        <f>'stovky družstva'!E103:E106</f>
        <v/>
      </c>
      <c r="S103" t="str">
        <f>'stovky družstva'!F103:F106</f>
        <v/>
      </c>
      <c r="T103" t="str">
        <f>'stovky družstva'!G103:G106</f>
        <v/>
      </c>
      <c r="U103" t="str">
        <f>'stovky družstva'!H103:H106</f>
        <v/>
      </c>
      <c r="V103" t="str">
        <f>'stovky družstva'!I103:I106</f>
        <v/>
      </c>
      <c r="W103" t="str">
        <f>'stovky družstva'!J103:J106</f>
        <v/>
      </c>
      <c r="X103">
        <f t="shared" ref="X103" si="488">IF(SUM(Q103:Q104)=0,999,MIN(Q103:Q104))</f>
        <v>999</v>
      </c>
      <c r="Y103">
        <f t="shared" ref="Y103" si="489">IF(SUM(R103:R104)=0,999,MIN(R103:R104))</f>
        <v>999</v>
      </c>
      <c r="Z103">
        <f t="shared" ref="Z103" si="490">IF(SUM(S103:S104)=0,999,MIN(S103:S104))</f>
        <v>999</v>
      </c>
      <c r="AA103">
        <f t="shared" ref="AA103" si="491">IF(SUM(T103:T104)=0,999,MIN(T103:T104))</f>
        <v>999</v>
      </c>
      <c r="AB103">
        <f t="shared" ref="AB103" si="492">IF(SUM(U103:U104)=0,999,MIN(U103:U104))</f>
        <v>999</v>
      </c>
      <c r="AC103">
        <f>IF(SUM(V103:V104)=0,999,MIN(V103:V104))</f>
        <v>999</v>
      </c>
      <c r="AD103">
        <f>IF(SUM(W103:W104)=0,999,MIN(W103:W104))</f>
        <v>999</v>
      </c>
      <c r="AE103" s="124"/>
      <c r="AF103" s="124"/>
      <c r="BA103" s="124">
        <v>50</v>
      </c>
      <c r="BB103" s="124" t="str">
        <f>'stovky startovka'!A102</f>
        <v/>
      </c>
      <c r="BC103" s="124">
        <f>'stovky startovka'!B102</f>
        <v>0</v>
      </c>
      <c r="BD103" s="124" t="str">
        <f>'stovky startovka'!C102</f>
        <v/>
      </c>
      <c r="BE103" t="str">
        <f>IF('stovky startovka'!H102="","",'stovky startovka'!H102)</f>
        <v/>
      </c>
      <c r="CA103" s="124" t="str">
        <f>'Běh s PHP startovky'!L22</f>
        <v/>
      </c>
      <c r="CB103" s="124">
        <f>'Běh s PHP startovky'!M22</f>
        <v>0</v>
      </c>
      <c r="CC103" s="124" t="str">
        <f>'Běh s PHP startovky'!N22</f>
        <v/>
      </c>
      <c r="CD103">
        <f>'Běh s PHP startovky'!O22</f>
        <v>1</v>
      </c>
      <c r="CE103" t="str">
        <f>'Běh s PHP startovky'!S22</f>
        <v/>
      </c>
    </row>
    <row r="104" spans="14:83">
      <c r="N104" s="124"/>
      <c r="O104" s="124"/>
      <c r="P104" t="str">
        <f>'stovky družstva'!C104:C107</f>
        <v>2pokus</v>
      </c>
      <c r="Q104" t="str">
        <f>'stovky družstva'!D104:D107</f>
        <v/>
      </c>
      <c r="R104" t="str">
        <f>'stovky družstva'!E104:E107</f>
        <v/>
      </c>
      <c r="S104" t="str">
        <f>'stovky družstva'!F104:F107</f>
        <v/>
      </c>
      <c r="T104" t="str">
        <f>'stovky družstva'!G104:G107</f>
        <v/>
      </c>
      <c r="U104" t="str">
        <f>'stovky družstva'!H104:H107</f>
        <v/>
      </c>
      <c r="V104" t="str">
        <f>'stovky družstva'!I104:I107</f>
        <v/>
      </c>
      <c r="W104" t="str">
        <f>'stovky družstva'!J104:J107</f>
        <v/>
      </c>
      <c r="X104">
        <f>SMALL($X103:$AD103,X$5)</f>
        <v>999</v>
      </c>
      <c r="Y104">
        <f t="shared" ref="Y104" si="493">SMALL($X103:$AD103,Y$5)</f>
        <v>999</v>
      </c>
      <c r="Z104">
        <f t="shared" ref="Z104" si="494">SMALL($X103:$AD103,Z$5)</f>
        <v>999</v>
      </c>
      <c r="AA104">
        <f t="shared" ref="AA104" si="495">SMALL($X103:$AD103,AA$5)</f>
        <v>999</v>
      </c>
      <c r="AB104">
        <f t="shared" ref="AB104" si="496">SMALL($X103:$AD103,AB$5)</f>
        <v>999</v>
      </c>
      <c r="AE104" s="124"/>
      <c r="AF104" s="124"/>
      <c r="BA104" s="124"/>
      <c r="BB104" s="124"/>
      <c r="BC104" s="124"/>
      <c r="BD104" s="124"/>
      <c r="BE104" t="str">
        <f>IF('stovky startovka'!H103="","",'stovky startovka'!H103)</f>
        <v/>
      </c>
      <c r="CA104" s="124"/>
      <c r="CB104" s="124"/>
      <c r="CC104" s="124"/>
      <c r="CD104">
        <f>'Běh s PHP startovky'!O23</f>
        <v>2</v>
      </c>
      <c r="CE104" t="str">
        <f>'Běh s PHP startovky'!S23</f>
        <v/>
      </c>
    </row>
    <row r="105" spans="14:83">
      <c r="N105" s="124" t="str">
        <f>'stovky družstva'!A105:A108</f>
        <v/>
      </c>
      <c r="O105" s="124" t="str">
        <f>IF('stovky družstva'!B105:B108="","",'stovky družstva'!B105:B108)</f>
        <v/>
      </c>
      <c r="P105" t="str">
        <f>'stovky družstva'!C105:C108</f>
        <v>st. čis.</v>
      </c>
      <c r="Q105" t="str">
        <f>'stovky družstva'!D105:D108</f>
        <v/>
      </c>
      <c r="R105" t="str">
        <f>'stovky družstva'!E105:E108</f>
        <v/>
      </c>
      <c r="S105" t="str">
        <f>'stovky družstva'!F105:F108</f>
        <v/>
      </c>
      <c r="T105" t="str">
        <f>'stovky družstva'!G105:G108</f>
        <v/>
      </c>
      <c r="U105" t="str">
        <f>'stovky družstva'!H105:H108</f>
        <v/>
      </c>
      <c r="V105" t="str">
        <f>'stovky družstva'!I105:I108</f>
        <v/>
      </c>
      <c r="W105" t="str">
        <f>'stovky družstva'!J105:J108</f>
        <v/>
      </c>
      <c r="AE105" s="124" t="str">
        <f t="shared" ref="AE105" si="497">IF(O105="","",IF(SMALL(X107:AD107,5)=999,999,IF(SMALL(X107:AD107,5)=998,998,SUM(X108:AD108))))</f>
        <v/>
      </c>
      <c r="AF105" s="124" t="str">
        <f t="shared" ref="AF105" si="498">IF(O105="","",IF(AE105=998, MAX(N$97:N$136),IF(AE105=999, MAX(N$97:N$136),RANK(AE105,AE$97:AE$136,1))))</f>
        <v/>
      </c>
      <c r="AJ105" t="str">
        <f>jednotlivci!K27</f>
        <v xml:space="preserve"> startovní číslo</v>
      </c>
      <c r="AK105" t="str">
        <f>jednotlivci!L27</f>
        <v>střední dorostenky</v>
      </c>
      <c r="AL105" t="str">
        <f>jednotlivci!M27</f>
        <v>SDH</v>
      </c>
      <c r="BA105" s="124">
        <v>51</v>
      </c>
      <c r="BB105" s="124" t="str">
        <f>'stovky startovka'!A104</f>
        <v/>
      </c>
      <c r="BC105" s="124">
        <f>'stovky startovka'!B104</f>
        <v>0</v>
      </c>
      <c r="BD105" s="124" t="str">
        <f>'stovky startovka'!C104</f>
        <v/>
      </c>
      <c r="BE105" t="str">
        <f>IF('stovky startovka'!H104="","",'stovky startovka'!H104)</f>
        <v/>
      </c>
      <c r="CA105" s="124" t="str">
        <f>'Běh s PHP startovky'!L24</f>
        <v/>
      </c>
      <c r="CB105" s="124">
        <f>'Běh s PHP startovky'!M24</f>
        <v>0</v>
      </c>
      <c r="CC105" s="124" t="str">
        <f>'Běh s PHP startovky'!N24</f>
        <v/>
      </c>
      <c r="CD105">
        <f>'Běh s PHP startovky'!O24</f>
        <v>1</v>
      </c>
      <c r="CE105" t="str">
        <f>'Běh s PHP startovky'!S24</f>
        <v/>
      </c>
    </row>
    <row r="106" spans="14:83">
      <c r="N106" s="124"/>
      <c r="O106" s="124"/>
      <c r="P106" t="str">
        <f>'stovky družstva'!C106:C109</f>
        <v>jméno</v>
      </c>
      <c r="Q106">
        <f>'stovky družstva'!D106:D109</f>
        <v>0</v>
      </c>
      <c r="R106">
        <f>'stovky družstva'!E106:E109</f>
        <v>0</v>
      </c>
      <c r="S106">
        <f>'stovky družstva'!F106:F109</f>
        <v>0</v>
      </c>
      <c r="T106">
        <f>'stovky družstva'!G106:G109</f>
        <v>0</v>
      </c>
      <c r="U106">
        <f>'stovky družstva'!H106:H109</f>
        <v>0</v>
      </c>
      <c r="V106">
        <f>'stovky družstva'!I106:I109</f>
        <v>0</v>
      </c>
      <c r="W106">
        <f>'stovky družstva'!J106:J109</f>
        <v>0</v>
      </c>
      <c r="AE106" s="124"/>
      <c r="AF106" s="124"/>
      <c r="AJ106">
        <f>jednotlivci!K28</f>
        <v>0</v>
      </c>
      <c r="AK106">
        <f>jednotlivci!L28</f>
        <v>0</v>
      </c>
      <c r="AL106">
        <f>jednotlivci!M28</f>
        <v>0</v>
      </c>
      <c r="BA106" s="124"/>
      <c r="BB106" s="124"/>
      <c r="BC106" s="124"/>
      <c r="BD106" s="124"/>
      <c r="BE106" t="str">
        <f>IF('stovky startovka'!H105="","",'stovky startovka'!H105)</f>
        <v/>
      </c>
      <c r="CA106" s="124"/>
      <c r="CB106" s="124"/>
      <c r="CC106" s="124"/>
      <c r="CD106">
        <f>'Běh s PHP startovky'!O25</f>
        <v>2</v>
      </c>
      <c r="CE106" t="str">
        <f>'Běh s PHP startovky'!S25</f>
        <v/>
      </c>
    </row>
    <row r="107" spans="14:83">
      <c r="N107" s="124"/>
      <c r="O107" s="124"/>
      <c r="P107" t="str">
        <f>'stovky družstva'!C107:C110</f>
        <v>1 pokus</v>
      </c>
      <c r="Q107" t="str">
        <f>'stovky družstva'!D107:D110</f>
        <v/>
      </c>
      <c r="R107" t="str">
        <f>'stovky družstva'!E107:E110</f>
        <v/>
      </c>
      <c r="S107" t="str">
        <f>'stovky družstva'!F107:F110</f>
        <v/>
      </c>
      <c r="T107" t="str">
        <f>'stovky družstva'!G107:G110</f>
        <v/>
      </c>
      <c r="U107" t="str">
        <f>'stovky družstva'!H107:H110</f>
        <v/>
      </c>
      <c r="V107" t="str">
        <f>'stovky družstva'!I107:I110</f>
        <v/>
      </c>
      <c r="W107" t="str">
        <f>'stovky družstva'!J107:J110</f>
        <v/>
      </c>
      <c r="X107">
        <f t="shared" ref="X107" si="499">IF(SUM(Q107:Q108)=0,999,MIN(Q107:Q108))</f>
        <v>999</v>
      </c>
      <c r="Y107">
        <f t="shared" ref="Y107" si="500">IF(SUM(R107:R108)=0,999,MIN(R107:R108))</f>
        <v>999</v>
      </c>
      <c r="Z107">
        <f t="shared" ref="Z107" si="501">IF(SUM(S107:S108)=0,999,MIN(S107:S108))</f>
        <v>999</v>
      </c>
      <c r="AA107">
        <f t="shared" ref="AA107" si="502">IF(SUM(T107:T108)=0,999,MIN(T107:T108))</f>
        <v>999</v>
      </c>
      <c r="AB107">
        <f t="shared" ref="AB107" si="503">IF(SUM(U107:U108)=0,999,MIN(U107:U108))</f>
        <v>999</v>
      </c>
      <c r="AC107">
        <f>IF(SUM(V107:V108)=0,999,MIN(V107:V108))</f>
        <v>999</v>
      </c>
      <c r="AD107">
        <f>IF(SUM(W107:W108)=0,999,MIN(W107:W108))</f>
        <v>999</v>
      </c>
      <c r="AE107" s="124"/>
      <c r="AF107" s="124"/>
      <c r="AJ107">
        <f>jednotlivci!K29</f>
        <v>0</v>
      </c>
      <c r="AK107" t="str">
        <f>jednotlivci!L29</f>
        <v>Jméno</v>
      </c>
      <c r="AL107">
        <f>jednotlivci!M29</f>
        <v>0</v>
      </c>
      <c r="BA107" s="124">
        <v>52</v>
      </c>
      <c r="BB107" s="124" t="str">
        <f>'stovky startovka'!A106</f>
        <v/>
      </c>
      <c r="BC107" s="124">
        <f>'stovky startovka'!B106</f>
        <v>0</v>
      </c>
      <c r="BD107" s="124" t="str">
        <f>'stovky startovka'!C106</f>
        <v/>
      </c>
      <c r="BE107" t="str">
        <f>IF('stovky startovka'!H106="","",'stovky startovka'!H106)</f>
        <v/>
      </c>
      <c r="CA107" s="124" t="str">
        <f>'Běh s PHP startovky'!L26</f>
        <v/>
      </c>
      <c r="CB107" s="124">
        <f>'Běh s PHP startovky'!M26</f>
        <v>0</v>
      </c>
      <c r="CC107" s="124" t="str">
        <f>'Běh s PHP startovky'!N26</f>
        <v/>
      </c>
      <c r="CD107">
        <f>'Běh s PHP startovky'!O26</f>
        <v>1</v>
      </c>
      <c r="CE107" t="str">
        <f>'Běh s PHP startovky'!S26</f>
        <v/>
      </c>
    </row>
    <row r="108" spans="14:83">
      <c r="N108" s="124"/>
      <c r="O108" s="124"/>
      <c r="P108" t="str">
        <f>'stovky družstva'!C108:C111</f>
        <v>2pokus</v>
      </c>
      <c r="Q108" t="str">
        <f>'stovky družstva'!D108:D111</f>
        <v/>
      </c>
      <c r="R108" t="str">
        <f>'stovky družstva'!E108:E111</f>
        <v/>
      </c>
      <c r="S108" t="str">
        <f>'stovky družstva'!F108:F111</f>
        <v/>
      </c>
      <c r="T108" t="str">
        <f>'stovky družstva'!G108:G111</f>
        <v/>
      </c>
      <c r="U108" t="str">
        <f>'stovky družstva'!H108:H111</f>
        <v/>
      </c>
      <c r="V108" t="str">
        <f>'stovky družstva'!I108:I111</f>
        <v/>
      </c>
      <c r="W108" t="str">
        <f>'stovky družstva'!J108:J111</f>
        <v/>
      </c>
      <c r="X108">
        <f>SMALL($X107:$AD107,X$5)</f>
        <v>999</v>
      </c>
      <c r="Y108">
        <f t="shared" ref="Y108" si="504">SMALL($X107:$AD107,Y$5)</f>
        <v>999</v>
      </c>
      <c r="Z108">
        <f t="shared" ref="Z108" si="505">SMALL($X107:$AD107,Z$5)</f>
        <v>999</v>
      </c>
      <c r="AA108">
        <f t="shared" ref="AA108" si="506">SMALL($X107:$AD107,AA$5)</f>
        <v>999</v>
      </c>
      <c r="AB108">
        <f t="shared" ref="AB108" si="507">SMALL($X107:$AD107,AB$5)</f>
        <v>999</v>
      </c>
      <c r="AE108" s="124"/>
      <c r="AF108" s="124"/>
      <c r="AJ108" s="124">
        <f>jednotlivci!K30</f>
        <v>0</v>
      </c>
      <c r="AK108" s="124">
        <f>jednotlivci!L30</f>
        <v>0</v>
      </c>
      <c r="AL108" s="124">
        <f>jednotlivci!M30</f>
        <v>0</v>
      </c>
      <c r="BA108" s="124"/>
      <c r="BB108" s="124"/>
      <c r="BC108" s="124"/>
      <c r="BD108" s="124"/>
      <c r="BE108" t="str">
        <f>IF('stovky startovka'!H107="","",'stovky startovka'!H107)</f>
        <v/>
      </c>
      <c r="CA108" s="124"/>
      <c r="CB108" s="124"/>
      <c r="CC108" s="124"/>
      <c r="CD108">
        <f>'Běh s PHP startovky'!O27</f>
        <v>2</v>
      </c>
      <c r="CE108" t="str">
        <f>'Běh s PHP startovky'!S27</f>
        <v/>
      </c>
    </row>
    <row r="109" spans="14:83">
      <c r="N109" s="124" t="str">
        <f>'stovky družstva'!A109:A112</f>
        <v/>
      </c>
      <c r="O109" s="124" t="str">
        <f>IF('stovky družstva'!B109:B112="","",'stovky družstva'!B109:B112)</f>
        <v/>
      </c>
      <c r="P109" t="str">
        <f>'stovky družstva'!C109:C112</f>
        <v>st. čis.</v>
      </c>
      <c r="Q109" t="str">
        <f>'stovky družstva'!D109:D112</f>
        <v/>
      </c>
      <c r="R109" t="str">
        <f>'stovky družstva'!E109:E112</f>
        <v/>
      </c>
      <c r="S109" t="str">
        <f>'stovky družstva'!F109:F112</f>
        <v/>
      </c>
      <c r="T109" t="str">
        <f>'stovky družstva'!G109:G112</f>
        <v/>
      </c>
      <c r="U109" t="str">
        <f>'stovky družstva'!H109:H112</f>
        <v/>
      </c>
      <c r="V109" t="str">
        <f>'stovky družstva'!I109:I112</f>
        <v/>
      </c>
      <c r="W109" t="str">
        <f>'stovky družstva'!J109:J112</f>
        <v/>
      </c>
      <c r="AE109" s="124" t="str">
        <f>IF(O109="","",IF(SMALL(X111:AD111,5)=999,999,IF(SMALL(X111:AD111,5)=998,998,SUM(X112:AD112))))</f>
        <v/>
      </c>
      <c r="AF109" s="124" t="str">
        <f t="shared" ref="AF109" si="508">IF(O109="","",IF(AE109=998, MAX(N$97:N$136),IF(AE109=999, MAX(N$97:N$136),RANK(AE109,AE$97:AE$136,1))))</f>
        <v/>
      </c>
      <c r="AJ109" s="124"/>
      <c r="AK109" s="124"/>
      <c r="AL109" s="124"/>
      <c r="BA109" s="124">
        <v>53</v>
      </c>
      <c r="BB109" s="124" t="str">
        <f>'stovky startovka'!A108</f>
        <v/>
      </c>
      <c r="BC109" s="124">
        <f>'stovky startovka'!B108</f>
        <v>0</v>
      </c>
      <c r="BD109" s="124" t="str">
        <f>'stovky startovka'!C108</f>
        <v/>
      </c>
      <c r="BE109" t="str">
        <f>IF('stovky startovka'!H108="","",'stovky startovka'!H108)</f>
        <v/>
      </c>
      <c r="CA109" s="124" t="str">
        <f>'Běh s PHP startovky'!L28</f>
        <v/>
      </c>
      <c r="CB109" s="124">
        <f>'Běh s PHP startovky'!M28</f>
        <v>0</v>
      </c>
      <c r="CC109" s="124" t="str">
        <f>'Běh s PHP startovky'!N28</f>
        <v/>
      </c>
      <c r="CD109">
        <f>'Běh s PHP startovky'!O28</f>
        <v>1</v>
      </c>
      <c r="CE109" t="str">
        <f>'Běh s PHP startovky'!S28</f>
        <v/>
      </c>
    </row>
    <row r="110" spans="14:83">
      <c r="N110" s="124"/>
      <c r="O110" s="124"/>
      <c r="P110" t="str">
        <f>'stovky družstva'!C110:C113</f>
        <v>jméno</v>
      </c>
      <c r="Q110">
        <f>'stovky družstva'!D110:D113</f>
        <v>0</v>
      </c>
      <c r="R110">
        <f>'stovky družstva'!E110:E113</f>
        <v>0</v>
      </c>
      <c r="S110">
        <f>'stovky družstva'!F110:F113</f>
        <v>0</v>
      </c>
      <c r="T110">
        <f>'stovky družstva'!G110:G113</f>
        <v>0</v>
      </c>
      <c r="U110">
        <f>'stovky družstva'!H110:H113</f>
        <v>0</v>
      </c>
      <c r="V110">
        <f>'stovky družstva'!I110:I113</f>
        <v>0</v>
      </c>
      <c r="W110">
        <f>'stovky družstva'!J110:J113</f>
        <v>0</v>
      </c>
      <c r="AE110" s="124"/>
      <c r="AF110" s="124"/>
      <c r="AJ110" s="124">
        <f>jednotlivci!K32</f>
        <v>0</v>
      </c>
      <c r="AK110" s="124">
        <f>jednotlivci!L32</f>
        <v>0</v>
      </c>
      <c r="AL110" s="124">
        <f>jednotlivci!M32</f>
        <v>0</v>
      </c>
      <c r="BA110" s="124"/>
      <c r="BB110" s="124"/>
      <c r="BC110" s="124"/>
      <c r="BD110" s="124"/>
      <c r="BE110" t="str">
        <f>IF('stovky startovka'!H109="","",'stovky startovka'!H109)</f>
        <v/>
      </c>
      <c r="CA110" s="124"/>
      <c r="CB110" s="124"/>
      <c r="CC110" s="124"/>
      <c r="CD110">
        <f>'Běh s PHP startovky'!O29</f>
        <v>2</v>
      </c>
      <c r="CE110" t="str">
        <f>'Běh s PHP startovky'!S29</f>
        <v/>
      </c>
    </row>
    <row r="111" spans="14:83">
      <c r="N111" s="124"/>
      <c r="O111" s="124"/>
      <c r="P111" t="str">
        <f>'stovky družstva'!C111:C114</f>
        <v>1 pokus</v>
      </c>
      <c r="Q111" t="str">
        <f>'stovky družstva'!D111:D114</f>
        <v/>
      </c>
      <c r="R111" t="str">
        <f>'stovky družstva'!E111:E114</f>
        <v/>
      </c>
      <c r="S111" t="str">
        <f>'stovky družstva'!F111:F114</f>
        <v/>
      </c>
      <c r="T111" t="str">
        <f>'stovky družstva'!G111:G114</f>
        <v/>
      </c>
      <c r="U111" t="str">
        <f>'stovky družstva'!H111:H114</f>
        <v/>
      </c>
      <c r="V111" t="str">
        <f>'stovky družstva'!I111:I114</f>
        <v/>
      </c>
      <c r="W111" t="str">
        <f>'stovky družstva'!J111:J114</f>
        <v/>
      </c>
      <c r="X111">
        <f t="shared" ref="X111" si="509">IF(SUM(Q111:Q112)=0,999,MIN(Q111:Q112))</f>
        <v>999</v>
      </c>
      <c r="Y111">
        <f t="shared" ref="Y111" si="510">IF(SUM(R111:R112)=0,999,MIN(R111:R112))</f>
        <v>999</v>
      </c>
      <c r="Z111">
        <f t="shared" ref="Z111" si="511">IF(SUM(S111:S112)=0,999,MIN(S111:S112))</f>
        <v>999</v>
      </c>
      <c r="AA111">
        <f t="shared" ref="AA111" si="512">IF(SUM(T111:T112)=0,999,MIN(T111:T112))</f>
        <v>999</v>
      </c>
      <c r="AB111">
        <f t="shared" ref="AB111" si="513">IF(SUM(U111:U112)=0,999,MIN(U111:U112))</f>
        <v>999</v>
      </c>
      <c r="AC111">
        <f>IF(SUM(V111:V112)=0,999,MIN(V111:V112))</f>
        <v>999</v>
      </c>
      <c r="AD111">
        <f>IF(SUM(W111:W112)=0,999,MIN(W111:W112))</f>
        <v>999</v>
      </c>
      <c r="AE111" s="124"/>
      <c r="AF111" s="124"/>
      <c r="AJ111" s="124"/>
      <c r="AK111" s="124"/>
      <c r="AL111" s="124"/>
      <c r="BA111" s="124">
        <v>54</v>
      </c>
      <c r="BB111" s="124" t="str">
        <f>'stovky startovka'!A110</f>
        <v/>
      </c>
      <c r="BC111" s="124">
        <f>'stovky startovka'!B110</f>
        <v>0</v>
      </c>
      <c r="BD111" s="124" t="str">
        <f>'stovky startovka'!C110</f>
        <v/>
      </c>
      <c r="BE111" t="str">
        <f>IF('stovky startovka'!H110="","",'stovky startovka'!H110)</f>
        <v/>
      </c>
      <c r="CA111" s="124" t="str">
        <f>'Běh s PHP startovky'!L30</f>
        <v/>
      </c>
      <c r="CB111" s="124">
        <f>'Běh s PHP startovky'!M30</f>
        <v>0</v>
      </c>
      <c r="CC111" s="124" t="str">
        <f>'Běh s PHP startovky'!N30</f>
        <v/>
      </c>
      <c r="CD111">
        <f>'Běh s PHP startovky'!O30</f>
        <v>1</v>
      </c>
      <c r="CE111" t="str">
        <f>'Běh s PHP startovky'!S30</f>
        <v/>
      </c>
    </row>
    <row r="112" spans="14:83">
      <c r="N112" s="124"/>
      <c r="O112" s="124"/>
      <c r="P112" t="str">
        <f>'stovky družstva'!C112:C115</f>
        <v>2pokus</v>
      </c>
      <c r="Q112" t="str">
        <f>'stovky družstva'!D112:D115</f>
        <v/>
      </c>
      <c r="R112" t="str">
        <f>'stovky družstva'!E112:E115</f>
        <v/>
      </c>
      <c r="S112" t="str">
        <f>'stovky družstva'!F112:F115</f>
        <v/>
      </c>
      <c r="T112" t="str">
        <f>'stovky družstva'!G112:G115</f>
        <v/>
      </c>
      <c r="U112" t="str">
        <f>'stovky družstva'!H112:H115</f>
        <v/>
      </c>
      <c r="V112" t="str">
        <f>'stovky družstva'!I112:I115</f>
        <v/>
      </c>
      <c r="W112" t="str">
        <f>'stovky družstva'!J112:J115</f>
        <v/>
      </c>
      <c r="X112">
        <f>SMALL($X111:$AD111,X$5)</f>
        <v>999</v>
      </c>
      <c r="Y112">
        <f t="shared" ref="Y112" si="514">SMALL($X111:$AD111,Y$5)</f>
        <v>999</v>
      </c>
      <c r="Z112">
        <f t="shared" ref="Z112" si="515">SMALL($X111:$AD111,Z$5)</f>
        <v>999</v>
      </c>
      <c r="AA112">
        <f t="shared" ref="AA112" si="516">SMALL($X111:$AD111,AA$5)</f>
        <v>999</v>
      </c>
      <c r="AB112">
        <f t="shared" ref="AB112" si="517">SMALL($X111:$AD111,AB$5)</f>
        <v>999</v>
      </c>
      <c r="AE112" s="124"/>
      <c r="AF112" s="124"/>
      <c r="AJ112" s="124">
        <f>jednotlivci!K34</f>
        <v>0</v>
      </c>
      <c r="AK112" s="124">
        <f>jednotlivci!L34</f>
        <v>0</v>
      </c>
      <c r="AL112" s="124">
        <f>jednotlivci!M34</f>
        <v>0</v>
      </c>
      <c r="BA112" s="124"/>
      <c r="BB112" s="124"/>
      <c r="BC112" s="124"/>
      <c r="BD112" s="124"/>
      <c r="BE112" t="str">
        <f>IF('stovky startovka'!H111="","",'stovky startovka'!H111)</f>
        <v/>
      </c>
      <c r="CA112" s="124"/>
      <c r="CB112" s="124"/>
      <c r="CC112" s="124"/>
      <c r="CD112">
        <f>'Běh s PHP startovky'!O31</f>
        <v>2</v>
      </c>
      <c r="CE112" t="str">
        <f>'Běh s PHP startovky'!S31</f>
        <v/>
      </c>
    </row>
    <row r="113" spans="14:83">
      <c r="N113" s="124" t="str">
        <f>'stovky družstva'!A113:A116</f>
        <v/>
      </c>
      <c r="O113" s="124" t="str">
        <f>IF('stovky družstva'!B113:B116="","",'stovky družstva'!B113:B116)</f>
        <v/>
      </c>
      <c r="P113" t="str">
        <f>'stovky družstva'!C113:C116</f>
        <v>st. čis.</v>
      </c>
      <c r="Q113" t="str">
        <f>'stovky družstva'!D113:D116</f>
        <v/>
      </c>
      <c r="R113" t="str">
        <f>'stovky družstva'!E113:E116</f>
        <v/>
      </c>
      <c r="S113" t="str">
        <f>'stovky družstva'!F113:F116</f>
        <v/>
      </c>
      <c r="T113" t="str">
        <f>'stovky družstva'!G113:G116</f>
        <v/>
      </c>
      <c r="U113" t="str">
        <f>'stovky družstva'!H113:H116</f>
        <v/>
      </c>
      <c r="V113" t="str">
        <f>'stovky družstva'!I113:I116</f>
        <v/>
      </c>
      <c r="W113" t="str">
        <f>'stovky družstva'!J113:J116</f>
        <v/>
      </c>
      <c r="AE113" s="124" t="str">
        <f t="shared" ref="AE113" si="518">IF(O113="","",IF(SMALL(X115:AD115,5)=999,999,IF(SMALL(X115:AD115,5)=998,998,SUM(X116:AD116))))</f>
        <v/>
      </c>
      <c r="AF113" s="124" t="str">
        <f t="shared" ref="AF113" si="519">IF(O113="","",IF(AE113=998, MAX(N$97:N$136),IF(AE113=999, MAX(N$97:N$136),RANK(AE113,AE$97:AE$136,1))))</f>
        <v/>
      </c>
      <c r="AJ113" s="124"/>
      <c r="AK113" s="124"/>
      <c r="AL113" s="124"/>
      <c r="BA113" s="124">
        <v>55</v>
      </c>
      <c r="BB113" s="124" t="str">
        <f>'stovky startovka'!A112</f>
        <v/>
      </c>
      <c r="BC113" s="124">
        <f>'stovky startovka'!B112</f>
        <v>0</v>
      </c>
      <c r="BD113" s="124" t="str">
        <f>'stovky startovka'!C112</f>
        <v/>
      </c>
      <c r="BE113" t="str">
        <f>IF('stovky startovka'!H112="","",'stovky startovka'!H112)</f>
        <v/>
      </c>
      <c r="CA113" s="124" t="str">
        <f>'Běh s PHP startovky'!L32</f>
        <v/>
      </c>
      <c r="CB113" s="124">
        <f>'Běh s PHP startovky'!M32</f>
        <v>0</v>
      </c>
      <c r="CC113" s="124" t="str">
        <f>'Běh s PHP startovky'!N32</f>
        <v/>
      </c>
      <c r="CD113">
        <f>'Běh s PHP startovky'!O32</f>
        <v>1</v>
      </c>
      <c r="CE113" t="str">
        <f>'Běh s PHP startovky'!S32</f>
        <v/>
      </c>
    </row>
    <row r="114" spans="14:83">
      <c r="N114" s="124"/>
      <c r="O114" s="124"/>
      <c r="P114" t="str">
        <f>'stovky družstva'!C114:C117</f>
        <v>jméno</v>
      </c>
      <c r="Q114">
        <f>'stovky družstva'!D114:D117</f>
        <v>0</v>
      </c>
      <c r="R114">
        <f>'stovky družstva'!E114:E117</f>
        <v>0</v>
      </c>
      <c r="S114">
        <f>'stovky družstva'!F114:F117</f>
        <v>0</v>
      </c>
      <c r="T114">
        <f>'stovky družstva'!G114:G117</f>
        <v>0</v>
      </c>
      <c r="U114">
        <f>'stovky družstva'!H114:H117</f>
        <v>0</v>
      </c>
      <c r="V114">
        <f>'stovky družstva'!I114:I117</f>
        <v>0</v>
      </c>
      <c r="W114">
        <f>'stovky družstva'!J114:J117</f>
        <v>0</v>
      </c>
      <c r="AE114" s="124"/>
      <c r="AF114" s="124"/>
      <c r="AJ114" s="124" t="str">
        <f>jednotlivci!K36</f>
        <v/>
      </c>
      <c r="AK114" s="124">
        <f>jednotlivci!L36</f>
        <v>0</v>
      </c>
      <c r="AL114" s="124">
        <f>jednotlivci!M36</f>
        <v>0</v>
      </c>
      <c r="BA114" s="124"/>
      <c r="BB114" s="124"/>
      <c r="BC114" s="124"/>
      <c r="BD114" s="124"/>
      <c r="BE114" t="str">
        <f>IF('stovky startovka'!H113="","",'stovky startovka'!H113)</f>
        <v/>
      </c>
      <c r="CA114" s="124"/>
      <c r="CB114" s="124"/>
      <c r="CC114" s="124"/>
      <c r="CD114">
        <f>'Běh s PHP startovky'!O33</f>
        <v>2</v>
      </c>
      <c r="CE114" t="str">
        <f>'Běh s PHP startovky'!S33</f>
        <v/>
      </c>
    </row>
    <row r="115" spans="14:83">
      <c r="N115" s="124"/>
      <c r="O115" s="124"/>
      <c r="P115" t="str">
        <f>'stovky družstva'!C115:C118</f>
        <v>1 pokus</v>
      </c>
      <c r="Q115" t="str">
        <f>'stovky družstva'!D115:D118</f>
        <v/>
      </c>
      <c r="R115" t="str">
        <f>'stovky družstva'!E115:E118</f>
        <v/>
      </c>
      <c r="S115" t="str">
        <f>'stovky družstva'!F115:F118</f>
        <v/>
      </c>
      <c r="T115" t="str">
        <f>'stovky družstva'!G115:G118</f>
        <v/>
      </c>
      <c r="U115" t="str">
        <f>'stovky družstva'!H115:H118</f>
        <v/>
      </c>
      <c r="V115" t="str">
        <f>'stovky družstva'!I115:I118</f>
        <v/>
      </c>
      <c r="W115" t="str">
        <f>'stovky družstva'!J115:J118</f>
        <v/>
      </c>
      <c r="X115">
        <f t="shared" ref="X115" si="520">IF(SUM(Q115:Q116)=0,999,MIN(Q115:Q116))</f>
        <v>999</v>
      </c>
      <c r="Y115">
        <f t="shared" ref="Y115" si="521">IF(SUM(R115:R116)=0,999,MIN(R115:R116))</f>
        <v>999</v>
      </c>
      <c r="Z115">
        <f t="shared" ref="Z115" si="522">IF(SUM(S115:S116)=0,999,MIN(S115:S116))</f>
        <v>999</v>
      </c>
      <c r="AA115">
        <f t="shared" ref="AA115" si="523">IF(SUM(T115:T116)=0,999,MIN(T115:T116))</f>
        <v>999</v>
      </c>
      <c r="AB115">
        <f t="shared" ref="AB115" si="524">IF(SUM(U115:U116)=0,999,MIN(U115:U116))</f>
        <v>999</v>
      </c>
      <c r="AC115">
        <f>IF(SUM(V115:V116)=0,999,MIN(V115:V116))</f>
        <v>999</v>
      </c>
      <c r="AD115">
        <f>IF(SUM(W115:W116)=0,999,MIN(W115:W116))</f>
        <v>999</v>
      </c>
      <c r="AE115" s="124"/>
      <c r="AF115" s="124"/>
      <c r="AJ115" s="124"/>
      <c r="AK115" s="124"/>
      <c r="AL115" s="124"/>
      <c r="BA115" s="124">
        <v>56</v>
      </c>
      <c r="BB115" s="124" t="str">
        <f>'stovky startovka'!A114</f>
        <v/>
      </c>
      <c r="BC115" s="124">
        <f>'stovky startovka'!B114</f>
        <v>0</v>
      </c>
      <c r="BD115" s="124" t="str">
        <f>'stovky startovka'!C114</f>
        <v/>
      </c>
      <c r="BE115" t="str">
        <f>IF('stovky startovka'!H114="","",'stovky startovka'!H114)</f>
        <v/>
      </c>
      <c r="CA115" s="124" t="str">
        <f>'Běh s PHP startovky'!L34</f>
        <v/>
      </c>
      <c r="CB115" s="124">
        <f>'Běh s PHP startovky'!M34</f>
        <v>0</v>
      </c>
      <c r="CC115" s="124" t="str">
        <f>'Běh s PHP startovky'!N34</f>
        <v/>
      </c>
      <c r="CD115">
        <f>'Běh s PHP startovky'!O34</f>
        <v>1</v>
      </c>
      <c r="CE115" t="str">
        <f>'Běh s PHP startovky'!S34</f>
        <v/>
      </c>
    </row>
    <row r="116" spans="14:83">
      <c r="N116" s="124"/>
      <c r="O116" s="124"/>
      <c r="P116" t="str">
        <f>'stovky družstva'!C116:C119</f>
        <v>2pokus</v>
      </c>
      <c r="Q116" t="str">
        <f>'stovky družstva'!D116:D119</f>
        <v/>
      </c>
      <c r="R116" t="str">
        <f>'stovky družstva'!E116:E119</f>
        <v/>
      </c>
      <c r="S116" t="str">
        <f>'stovky družstva'!F116:F119</f>
        <v/>
      </c>
      <c r="T116" t="str">
        <f>'stovky družstva'!G116:G119</f>
        <v/>
      </c>
      <c r="U116" t="str">
        <f>'stovky družstva'!H116:H119</f>
        <v/>
      </c>
      <c r="V116" t="str">
        <f>'stovky družstva'!I116:I119</f>
        <v/>
      </c>
      <c r="W116" t="str">
        <f>'stovky družstva'!J116:J119</f>
        <v/>
      </c>
      <c r="X116">
        <f>SMALL($X115:$AD115,X$5)</f>
        <v>999</v>
      </c>
      <c r="Y116">
        <f t="shared" ref="Y116" si="525">SMALL($X115:$AD115,Y$5)</f>
        <v>999</v>
      </c>
      <c r="Z116">
        <f t="shared" ref="Z116" si="526">SMALL($X115:$AD115,Z$5)</f>
        <v>999</v>
      </c>
      <c r="AA116">
        <f t="shared" ref="AA116" si="527">SMALL($X115:$AD115,AA$5)</f>
        <v>999</v>
      </c>
      <c r="AB116">
        <f t="shared" ref="AB116" si="528">SMALL($X115:$AD115,AB$5)</f>
        <v>999</v>
      </c>
      <c r="AE116" s="124"/>
      <c r="AF116" s="124"/>
      <c r="AJ116" s="124" t="str">
        <f>jednotlivci!K38</f>
        <v/>
      </c>
      <c r="AK116" s="124">
        <f>jednotlivci!L38</f>
        <v>0</v>
      </c>
      <c r="AL116" s="124">
        <f>jednotlivci!M38</f>
        <v>0</v>
      </c>
      <c r="BA116" s="124"/>
      <c r="BB116" s="124"/>
      <c r="BC116" s="124"/>
      <c r="BD116" s="124"/>
      <c r="BE116" t="str">
        <f>IF('stovky startovka'!H115="","",'stovky startovka'!H115)</f>
        <v/>
      </c>
      <c r="CA116" s="124"/>
      <c r="CB116" s="124"/>
      <c r="CC116" s="124"/>
      <c r="CD116">
        <f>'Běh s PHP startovky'!O35</f>
        <v>2</v>
      </c>
      <c r="CE116" t="str">
        <f>'Běh s PHP startovky'!S35</f>
        <v/>
      </c>
    </row>
    <row r="117" spans="14:83">
      <c r="N117" s="124" t="str">
        <f>'stovky družstva'!A117:A120</f>
        <v/>
      </c>
      <c r="O117" s="124" t="str">
        <f>IF('stovky družstva'!B117:B120="","",'stovky družstva'!B117:B120)</f>
        <v/>
      </c>
      <c r="P117" t="str">
        <f>'stovky družstva'!C117:C120</f>
        <v>st. čis.</v>
      </c>
      <c r="Q117" t="str">
        <f>'stovky družstva'!D117:D120</f>
        <v/>
      </c>
      <c r="R117" t="str">
        <f>'stovky družstva'!E117:E120</f>
        <v/>
      </c>
      <c r="S117" t="str">
        <f>'stovky družstva'!F117:F120</f>
        <v/>
      </c>
      <c r="T117" t="str">
        <f>'stovky družstva'!G117:G120</f>
        <v/>
      </c>
      <c r="U117" t="str">
        <f>'stovky družstva'!H117:H120</f>
        <v/>
      </c>
      <c r="V117" t="str">
        <f>'stovky družstva'!I117:I120</f>
        <v/>
      </c>
      <c r="W117" t="str">
        <f>'stovky družstva'!J117:J120</f>
        <v/>
      </c>
      <c r="AE117" s="124" t="str">
        <f t="shared" ref="AE117" si="529">IF(O117="","",IF(SMALL(X119:AD119,5)=999,999,IF(SMALL(X119:AD119,5)=998,998,SUM(X120:AD120))))</f>
        <v/>
      </c>
      <c r="AF117" s="124" t="str">
        <f t="shared" ref="AF117" si="530">IF(O117="","",IF(AE117=998, MAX(N$97:N$136),IF(AE117=999, MAX(N$97:N$136),RANK(AE117,AE$97:AE$136,1))))</f>
        <v/>
      </c>
      <c r="AJ117" s="124"/>
      <c r="AK117" s="124"/>
      <c r="AL117" s="124"/>
      <c r="BA117" s="124">
        <v>57</v>
      </c>
      <c r="BB117" s="124" t="str">
        <f>'stovky startovka'!A116</f>
        <v/>
      </c>
      <c r="BC117" s="124">
        <f>'stovky startovka'!B116</f>
        <v>0</v>
      </c>
      <c r="BD117" s="124" t="str">
        <f>'stovky startovka'!C116</f>
        <v/>
      </c>
      <c r="BE117" t="str">
        <f>IF('stovky startovka'!H116="","",'stovky startovka'!H116)</f>
        <v/>
      </c>
      <c r="CA117" s="124" t="str">
        <f>'Běh s PHP startovky'!L36</f>
        <v/>
      </c>
      <c r="CB117" s="124">
        <f>'Běh s PHP startovky'!M36</f>
        <v>0</v>
      </c>
      <c r="CC117" s="124" t="str">
        <f>'Běh s PHP startovky'!N36</f>
        <v/>
      </c>
      <c r="CD117">
        <f>'Běh s PHP startovky'!O36</f>
        <v>1</v>
      </c>
      <c r="CE117" t="str">
        <f>'Běh s PHP startovky'!S36</f>
        <v/>
      </c>
    </row>
    <row r="118" spans="14:83">
      <c r="N118" s="124"/>
      <c r="O118" s="124"/>
      <c r="P118" t="str">
        <f>'stovky družstva'!C118:C121</f>
        <v>jméno</v>
      </c>
      <c r="Q118">
        <f>'stovky družstva'!D118:D121</f>
        <v>0</v>
      </c>
      <c r="R118">
        <f>'stovky družstva'!E118:E121</f>
        <v>0</v>
      </c>
      <c r="S118">
        <f>'stovky družstva'!F118:F121</f>
        <v>0</v>
      </c>
      <c r="T118">
        <f>'stovky družstva'!G118:G121</f>
        <v>0</v>
      </c>
      <c r="U118">
        <f>'stovky družstva'!H118:H121</f>
        <v>0</v>
      </c>
      <c r="V118">
        <f>'stovky družstva'!I118:I121</f>
        <v>0</v>
      </c>
      <c r="W118">
        <f>'stovky družstva'!J118:J121</f>
        <v>0</v>
      </c>
      <c r="AE118" s="124"/>
      <c r="AF118" s="124"/>
      <c r="AJ118" s="124" t="str">
        <f>jednotlivci!K40</f>
        <v/>
      </c>
      <c r="AK118" s="124">
        <f>jednotlivci!L40</f>
        <v>0</v>
      </c>
      <c r="AL118" s="124">
        <f>jednotlivci!M40</f>
        <v>0</v>
      </c>
      <c r="BA118" s="124"/>
      <c r="BB118" s="124"/>
      <c r="BC118" s="124"/>
      <c r="BD118" s="124"/>
      <c r="BE118" t="str">
        <f>IF('stovky startovka'!H117="","",'stovky startovka'!H117)</f>
        <v/>
      </c>
      <c r="CA118" s="124"/>
      <c r="CB118" s="124"/>
      <c r="CC118" s="124"/>
      <c r="CD118">
        <f>'Běh s PHP startovky'!O37</f>
        <v>2</v>
      </c>
      <c r="CE118" t="str">
        <f>'Běh s PHP startovky'!S37</f>
        <v/>
      </c>
    </row>
    <row r="119" spans="14:83">
      <c r="N119" s="124"/>
      <c r="O119" s="124"/>
      <c r="P119" t="str">
        <f>'stovky družstva'!C119:C122</f>
        <v>1 pokus</v>
      </c>
      <c r="Q119" t="str">
        <f>'stovky družstva'!D119:D122</f>
        <v/>
      </c>
      <c r="R119" t="str">
        <f>'stovky družstva'!E119:E122</f>
        <v/>
      </c>
      <c r="S119" t="str">
        <f>'stovky družstva'!F119:F122</f>
        <v/>
      </c>
      <c r="T119" t="str">
        <f>'stovky družstva'!G119:G122</f>
        <v/>
      </c>
      <c r="U119" t="str">
        <f>'stovky družstva'!H119:H122</f>
        <v/>
      </c>
      <c r="V119" t="str">
        <f>'stovky družstva'!I119:I122</f>
        <v/>
      </c>
      <c r="W119" t="str">
        <f>'stovky družstva'!J119:J122</f>
        <v/>
      </c>
      <c r="X119">
        <f t="shared" ref="X119" si="531">IF(SUM(Q119:Q120)=0,999,MIN(Q119:Q120))</f>
        <v>999</v>
      </c>
      <c r="Y119">
        <f t="shared" ref="Y119" si="532">IF(SUM(R119:R120)=0,999,MIN(R119:R120))</f>
        <v>999</v>
      </c>
      <c r="Z119">
        <f t="shared" ref="Z119" si="533">IF(SUM(S119:S120)=0,999,MIN(S119:S120))</f>
        <v>999</v>
      </c>
      <c r="AA119">
        <f t="shared" ref="AA119" si="534">IF(SUM(T119:T120)=0,999,MIN(T119:T120))</f>
        <v>999</v>
      </c>
      <c r="AB119">
        <f t="shared" ref="AB119" si="535">IF(SUM(U119:U120)=0,999,MIN(U119:U120))</f>
        <v>999</v>
      </c>
      <c r="AC119">
        <f>IF(SUM(V119:V120)=0,999,MIN(V119:V120))</f>
        <v>999</v>
      </c>
      <c r="AD119">
        <f>IF(SUM(W119:W120)=0,999,MIN(W119:W120))</f>
        <v>999</v>
      </c>
      <c r="AE119" s="124"/>
      <c r="AF119" s="124"/>
      <c r="AJ119" s="124"/>
      <c r="AK119" s="124"/>
      <c r="AL119" s="124"/>
      <c r="BA119" s="124">
        <v>58</v>
      </c>
      <c r="BB119" s="124" t="str">
        <f>'stovky startovka'!A118</f>
        <v/>
      </c>
      <c r="BC119" s="124">
        <f>'stovky startovka'!B118</f>
        <v>0</v>
      </c>
      <c r="BD119" s="124" t="str">
        <f>'stovky startovka'!C118</f>
        <v/>
      </c>
      <c r="BE119" t="str">
        <f>IF('stovky startovka'!H118="","",'stovky startovka'!H118)</f>
        <v/>
      </c>
      <c r="CA119" s="124" t="str">
        <f>'Běh s PHP startovky'!L38</f>
        <v/>
      </c>
      <c r="CB119" s="124">
        <f>'Běh s PHP startovky'!M38</f>
        <v>0</v>
      </c>
      <c r="CC119" s="124" t="str">
        <f>'Běh s PHP startovky'!N38</f>
        <v/>
      </c>
      <c r="CD119">
        <f>'Běh s PHP startovky'!O38</f>
        <v>1</v>
      </c>
      <c r="CE119" t="str">
        <f>'Běh s PHP startovky'!S38</f>
        <v/>
      </c>
    </row>
    <row r="120" spans="14:83">
      <c r="N120" s="124"/>
      <c r="O120" s="124"/>
      <c r="P120" t="str">
        <f>'stovky družstva'!C120:C123</f>
        <v>2pokus</v>
      </c>
      <c r="Q120" t="str">
        <f>'stovky družstva'!D120:D123</f>
        <v/>
      </c>
      <c r="R120" t="str">
        <f>'stovky družstva'!E120:E123</f>
        <v/>
      </c>
      <c r="S120" t="str">
        <f>'stovky družstva'!F120:F123</f>
        <v/>
      </c>
      <c r="T120" t="str">
        <f>'stovky družstva'!G120:G123</f>
        <v/>
      </c>
      <c r="U120" t="str">
        <f>'stovky družstva'!H120:H123</f>
        <v/>
      </c>
      <c r="V120" t="str">
        <f>'stovky družstva'!I120:I123</f>
        <v/>
      </c>
      <c r="W120" t="str">
        <f>'stovky družstva'!J120:J123</f>
        <v/>
      </c>
      <c r="X120">
        <f>SMALL($X119:$AD119,X$5)</f>
        <v>999</v>
      </c>
      <c r="Y120">
        <f t="shared" ref="Y120" si="536">SMALL($X119:$AD119,Y$5)</f>
        <v>999</v>
      </c>
      <c r="Z120">
        <f t="shared" ref="Z120" si="537">SMALL($X119:$AD119,Z$5)</f>
        <v>999</v>
      </c>
      <c r="AA120">
        <f t="shared" ref="AA120" si="538">SMALL($X119:$AD119,AA$5)</f>
        <v>999</v>
      </c>
      <c r="AB120">
        <f t="shared" ref="AB120" si="539">SMALL($X119:$AD119,AB$5)</f>
        <v>999</v>
      </c>
      <c r="AE120" s="124"/>
      <c r="AF120" s="124"/>
      <c r="AJ120" s="124" t="str">
        <f>jednotlivci!K42</f>
        <v/>
      </c>
      <c r="AK120" s="124">
        <f>jednotlivci!L42</f>
        <v>0</v>
      </c>
      <c r="AL120" s="124">
        <f>jednotlivci!M42</f>
        <v>0</v>
      </c>
      <c r="BA120" s="124"/>
      <c r="BB120" s="124"/>
      <c r="BC120" s="124"/>
      <c r="BD120" s="124"/>
      <c r="BE120" t="str">
        <f>IF('stovky startovka'!H119="","",'stovky startovka'!H119)</f>
        <v/>
      </c>
      <c r="CA120" s="124"/>
      <c r="CB120" s="124"/>
      <c r="CC120" s="124"/>
      <c r="CD120">
        <f>'Běh s PHP startovky'!O39</f>
        <v>2</v>
      </c>
      <c r="CE120" t="str">
        <f>'Běh s PHP startovky'!S39</f>
        <v/>
      </c>
    </row>
    <row r="121" spans="14:83">
      <c r="N121" s="124" t="str">
        <f>'stovky družstva'!A121:A124</f>
        <v/>
      </c>
      <c r="O121" s="124" t="str">
        <f>IF('stovky družstva'!B121:B124="","",'stovky družstva'!B121:B124)</f>
        <v/>
      </c>
      <c r="P121" t="str">
        <f>'stovky družstva'!C121:C124</f>
        <v>st. čis.</v>
      </c>
      <c r="Q121" t="str">
        <f>'stovky družstva'!D121:D124</f>
        <v/>
      </c>
      <c r="R121" t="str">
        <f>'stovky družstva'!E121:E124</f>
        <v/>
      </c>
      <c r="S121" t="str">
        <f>'stovky družstva'!F121:F124</f>
        <v/>
      </c>
      <c r="T121" t="str">
        <f>'stovky družstva'!G121:G124</f>
        <v/>
      </c>
      <c r="U121" t="str">
        <f>'stovky družstva'!H121:H124</f>
        <v/>
      </c>
      <c r="V121" t="str">
        <f>'stovky družstva'!I121:I124</f>
        <v/>
      </c>
      <c r="W121" t="str">
        <f>'stovky družstva'!J121:J124</f>
        <v/>
      </c>
      <c r="AE121" s="124" t="str">
        <f t="shared" ref="AE121" si="540">IF(O121="","",IF(SMALL(X123:AD123,5)=999,999,IF(SMALL(X123:AD123,5)=998,998,SUM(X124:AD124))))</f>
        <v/>
      </c>
      <c r="AF121" s="124" t="str">
        <f t="shared" ref="AF121" si="541">IF(O121="","",IF(AE121=998, MAX(N$97:N$136),IF(AE121=999, MAX(N$97:N$136),RANK(AE121,AE$97:AE$136,1))))</f>
        <v/>
      </c>
      <c r="AJ121" s="124"/>
      <c r="AK121" s="124"/>
      <c r="AL121" s="124"/>
      <c r="BA121" s="124">
        <v>59</v>
      </c>
      <c r="BB121" s="124" t="str">
        <f>'stovky startovka'!A120</f>
        <v/>
      </c>
      <c r="BC121" s="124">
        <f>'stovky startovka'!B120</f>
        <v>0</v>
      </c>
      <c r="BD121" s="124" t="str">
        <f>'stovky startovka'!C120</f>
        <v/>
      </c>
      <c r="BE121" t="str">
        <f>IF('stovky startovka'!H120="","",'stovky startovka'!H120)</f>
        <v/>
      </c>
      <c r="CA121" s="124" t="str">
        <f>'Běh s PHP startovky'!L40</f>
        <v/>
      </c>
      <c r="CB121" s="124">
        <f>'Běh s PHP startovky'!M40</f>
        <v>0</v>
      </c>
      <c r="CC121" s="124" t="str">
        <f>'Běh s PHP startovky'!N40</f>
        <v/>
      </c>
      <c r="CD121">
        <f>'Běh s PHP startovky'!O40</f>
        <v>1</v>
      </c>
      <c r="CE121" t="str">
        <f>'Běh s PHP startovky'!S40</f>
        <v/>
      </c>
    </row>
    <row r="122" spans="14:83">
      <c r="N122" s="124"/>
      <c r="O122" s="124"/>
      <c r="P122" t="str">
        <f>'stovky družstva'!C122:C125</f>
        <v>jméno</v>
      </c>
      <c r="Q122">
        <f>'stovky družstva'!D122:D125</f>
        <v>0</v>
      </c>
      <c r="R122">
        <f>'stovky družstva'!E122:E125</f>
        <v>0</v>
      </c>
      <c r="S122">
        <f>'stovky družstva'!F122:F125</f>
        <v>0</v>
      </c>
      <c r="T122">
        <f>'stovky družstva'!G122:G125</f>
        <v>0</v>
      </c>
      <c r="U122">
        <f>'stovky družstva'!H122:H125</f>
        <v>0</v>
      </c>
      <c r="V122">
        <f>'stovky družstva'!I122:I125</f>
        <v>0</v>
      </c>
      <c r="W122">
        <f>'stovky družstva'!J122:J125</f>
        <v>0</v>
      </c>
      <c r="AE122" s="124"/>
      <c r="AF122" s="124"/>
      <c r="AJ122" s="124" t="str">
        <f>jednotlivci!K44</f>
        <v/>
      </c>
      <c r="AK122" s="124">
        <f>jednotlivci!L44</f>
        <v>0</v>
      </c>
      <c r="AL122" s="124">
        <f>jednotlivci!M44</f>
        <v>0</v>
      </c>
      <c r="BA122" s="124"/>
      <c r="BB122" s="124"/>
      <c r="BC122" s="124"/>
      <c r="BD122" s="124"/>
      <c r="BE122" t="str">
        <f>IF('stovky startovka'!H121="","",'stovky startovka'!H121)</f>
        <v/>
      </c>
      <c r="CA122" s="124"/>
      <c r="CB122" s="124"/>
      <c r="CC122" s="124"/>
      <c r="CD122">
        <f>'Běh s PHP startovky'!O41</f>
        <v>2</v>
      </c>
      <c r="CE122" t="str">
        <f>'Běh s PHP startovky'!S41</f>
        <v/>
      </c>
    </row>
    <row r="123" spans="14:83">
      <c r="N123" s="124"/>
      <c r="O123" s="124"/>
      <c r="P123" t="str">
        <f>'stovky družstva'!C123:C126</f>
        <v>1 pokus</v>
      </c>
      <c r="Q123" t="str">
        <f>'stovky družstva'!D123:D126</f>
        <v/>
      </c>
      <c r="R123" t="str">
        <f>'stovky družstva'!E123:E126</f>
        <v/>
      </c>
      <c r="S123" t="str">
        <f>'stovky družstva'!F123:F126</f>
        <v/>
      </c>
      <c r="T123" t="str">
        <f>'stovky družstva'!G123:G126</f>
        <v/>
      </c>
      <c r="U123" t="str">
        <f>'stovky družstva'!H123:H126</f>
        <v/>
      </c>
      <c r="V123" t="str">
        <f>'stovky družstva'!I123:I126</f>
        <v/>
      </c>
      <c r="W123" t="str">
        <f>'stovky družstva'!J123:J126</f>
        <v/>
      </c>
      <c r="X123">
        <f t="shared" ref="X123" si="542">IF(SUM(Q123:Q124)=0,999,MIN(Q123:Q124))</f>
        <v>999</v>
      </c>
      <c r="Y123">
        <f t="shared" ref="Y123" si="543">IF(SUM(R123:R124)=0,999,MIN(R123:R124))</f>
        <v>999</v>
      </c>
      <c r="Z123">
        <f t="shared" ref="Z123" si="544">IF(SUM(S123:S124)=0,999,MIN(S123:S124))</f>
        <v>999</v>
      </c>
      <c r="AA123">
        <f t="shared" ref="AA123" si="545">IF(SUM(T123:T124)=0,999,MIN(T123:T124))</f>
        <v>999</v>
      </c>
      <c r="AB123">
        <f t="shared" ref="AB123" si="546">IF(SUM(U123:U124)=0,999,MIN(U123:U124))</f>
        <v>999</v>
      </c>
      <c r="AC123">
        <f>IF(SUM(V123:V124)=0,999,MIN(V123:V124))</f>
        <v>999</v>
      </c>
      <c r="AD123">
        <f>IF(SUM(W123:W124)=0,999,MIN(W123:W124))</f>
        <v>999</v>
      </c>
      <c r="AE123" s="124"/>
      <c r="AF123" s="124"/>
      <c r="AJ123" s="124"/>
      <c r="AK123" s="124"/>
      <c r="AL123" s="124"/>
      <c r="BA123" s="124">
        <v>60</v>
      </c>
      <c r="BB123" s="124" t="str">
        <f>'stovky startovka'!A122</f>
        <v/>
      </c>
      <c r="BC123" s="124">
        <f>'stovky startovka'!B122</f>
        <v>0</v>
      </c>
      <c r="BD123" s="124" t="str">
        <f>'stovky startovka'!C122</f>
        <v/>
      </c>
      <c r="BE123" t="str">
        <f>IF('stovky startovka'!H122="","",'stovky startovka'!H122)</f>
        <v/>
      </c>
      <c r="CA123" s="124" t="str">
        <f>'Běh s PHP startovky'!L42</f>
        <v/>
      </c>
      <c r="CB123" s="124">
        <f>'Běh s PHP startovky'!M42</f>
        <v>0</v>
      </c>
      <c r="CC123" s="124" t="str">
        <f>'Běh s PHP startovky'!N42</f>
        <v/>
      </c>
      <c r="CD123">
        <f>'Běh s PHP startovky'!O42</f>
        <v>1</v>
      </c>
      <c r="CE123" t="str">
        <f>'Běh s PHP startovky'!S42</f>
        <v/>
      </c>
    </row>
    <row r="124" spans="14:83">
      <c r="N124" s="124"/>
      <c r="O124" s="124"/>
      <c r="P124" t="str">
        <f>'stovky družstva'!C124:C127</f>
        <v>2pokus</v>
      </c>
      <c r="Q124" t="str">
        <f>'stovky družstva'!D124:D127</f>
        <v/>
      </c>
      <c r="R124" t="str">
        <f>'stovky družstva'!E124:E127</f>
        <v/>
      </c>
      <c r="S124" t="str">
        <f>'stovky družstva'!F124:F127</f>
        <v/>
      </c>
      <c r="T124" t="str">
        <f>'stovky družstva'!G124:G127</f>
        <v/>
      </c>
      <c r="U124" t="str">
        <f>'stovky družstva'!H124:H127</f>
        <v/>
      </c>
      <c r="V124" t="str">
        <f>'stovky družstva'!I124:I127</f>
        <v/>
      </c>
      <c r="W124" t="str">
        <f>'stovky družstva'!J124:J127</f>
        <v/>
      </c>
      <c r="X124">
        <f>SMALL($X123:$AD123,X$5)</f>
        <v>999</v>
      </c>
      <c r="Y124">
        <f t="shared" ref="Y124" si="547">SMALL($X123:$AD123,Y$5)</f>
        <v>999</v>
      </c>
      <c r="Z124">
        <f t="shared" ref="Z124" si="548">SMALL($X123:$AD123,Z$5)</f>
        <v>999</v>
      </c>
      <c r="AA124">
        <f t="shared" ref="AA124" si="549">SMALL($X123:$AD123,AA$5)</f>
        <v>999</v>
      </c>
      <c r="AB124">
        <f t="shared" ref="AB124" si="550">SMALL($X123:$AD123,AB$5)</f>
        <v>999</v>
      </c>
      <c r="AE124" s="124"/>
      <c r="AF124" s="124"/>
      <c r="AJ124" s="124" t="str">
        <f>jednotlivci!K46</f>
        <v/>
      </c>
      <c r="AK124" s="124">
        <f>jednotlivci!L46</f>
        <v>0</v>
      </c>
      <c r="AL124" s="124">
        <f>jednotlivci!M46</f>
        <v>0</v>
      </c>
      <c r="BA124" s="124"/>
      <c r="BB124" s="124"/>
      <c r="BC124" s="124"/>
      <c r="BD124" s="124"/>
      <c r="BE124" t="str">
        <f>IF('stovky startovka'!H123="","",'stovky startovka'!H123)</f>
        <v/>
      </c>
      <c r="CA124" s="124"/>
      <c r="CB124" s="124"/>
      <c r="CC124" s="124"/>
      <c r="CD124">
        <f>'Běh s PHP startovky'!O43</f>
        <v>2</v>
      </c>
      <c r="CE124" t="str">
        <f>'Běh s PHP startovky'!S43</f>
        <v/>
      </c>
    </row>
    <row r="125" spans="14:83">
      <c r="N125" s="124" t="str">
        <f>'stovky družstva'!A125:A128</f>
        <v/>
      </c>
      <c r="O125" s="124" t="str">
        <f>IF('stovky družstva'!B125:B128="","",'stovky družstva'!B125:B128)</f>
        <v/>
      </c>
      <c r="P125" t="str">
        <f>'stovky družstva'!C125:C128</f>
        <v>st. čis.</v>
      </c>
      <c r="Q125" t="str">
        <f>'stovky družstva'!D125:D128</f>
        <v/>
      </c>
      <c r="R125" t="str">
        <f>'stovky družstva'!E125:E128</f>
        <v/>
      </c>
      <c r="S125" t="str">
        <f>'stovky družstva'!F125:F128</f>
        <v/>
      </c>
      <c r="T125" t="str">
        <f>'stovky družstva'!G125:G128</f>
        <v/>
      </c>
      <c r="U125" t="str">
        <f>'stovky družstva'!H125:H128</f>
        <v/>
      </c>
      <c r="V125" t="str">
        <f>'stovky družstva'!I125:I128</f>
        <v/>
      </c>
      <c r="W125" t="str">
        <f>'stovky družstva'!J125:J128</f>
        <v/>
      </c>
      <c r="AE125" s="124" t="str">
        <f t="shared" ref="AE125" si="551">IF(O125="","",IF(SMALL(X127:AD127,5)=999,999,IF(SMALL(X127:AD127,5)=998,998,SUM(X128:AD128))))</f>
        <v/>
      </c>
      <c r="AF125" s="124" t="str">
        <f t="shared" ref="AF125" si="552">IF(O125="","",IF(AE125=998, MAX(N$97:N$136),IF(AE125=999, MAX(N$97:N$136),RANK(AE125,AE$97:AE$136,1))))</f>
        <v/>
      </c>
      <c r="AJ125" s="124"/>
      <c r="AK125" s="124"/>
      <c r="AL125" s="124"/>
      <c r="BA125" s="124">
        <v>61</v>
      </c>
      <c r="BB125" s="124" t="str">
        <f>'stovky startovka'!A124</f>
        <v/>
      </c>
      <c r="BC125" s="124">
        <f>'stovky startovka'!B124</f>
        <v>0</v>
      </c>
      <c r="BD125" s="124" t="str">
        <f>'stovky startovka'!C124</f>
        <v/>
      </c>
      <c r="BE125" t="str">
        <f>IF('stovky startovka'!H124="","",'stovky startovka'!H124)</f>
        <v/>
      </c>
      <c r="CA125" s="124" t="str">
        <f>'Běh s PHP startovky'!L44</f>
        <v/>
      </c>
      <c r="CB125" s="124">
        <f>'Běh s PHP startovky'!M44</f>
        <v>0</v>
      </c>
      <c r="CC125" s="124" t="str">
        <f>'Běh s PHP startovky'!N44</f>
        <v/>
      </c>
      <c r="CD125">
        <f>'Běh s PHP startovky'!O44</f>
        <v>1</v>
      </c>
      <c r="CE125" t="str">
        <f>'Běh s PHP startovky'!S44</f>
        <v/>
      </c>
    </row>
    <row r="126" spans="14:83">
      <c r="N126" s="124"/>
      <c r="O126" s="124"/>
      <c r="P126" t="str">
        <f>'stovky družstva'!C126:C129</f>
        <v>jméno</v>
      </c>
      <c r="Q126">
        <f>'stovky družstva'!D126:D129</f>
        <v>0</v>
      </c>
      <c r="R126">
        <f>'stovky družstva'!E126:E129</f>
        <v>0</v>
      </c>
      <c r="S126">
        <f>'stovky družstva'!F126:F129</f>
        <v>0</v>
      </c>
      <c r="T126">
        <f>'stovky družstva'!G126:G129</f>
        <v>0</v>
      </c>
      <c r="U126">
        <f>'stovky družstva'!H126:H129</f>
        <v>0</v>
      </c>
      <c r="V126">
        <f>'stovky družstva'!I126:I129</f>
        <v>0</v>
      </c>
      <c r="W126">
        <f>'stovky družstva'!J126:J129</f>
        <v>0</v>
      </c>
      <c r="AE126" s="124"/>
      <c r="AF126" s="124"/>
      <c r="AJ126" s="124" t="str">
        <f>jednotlivci!K48</f>
        <v/>
      </c>
      <c r="AK126" s="124">
        <f>jednotlivci!L48</f>
        <v>0</v>
      </c>
      <c r="AL126" s="124">
        <f>jednotlivci!M48</f>
        <v>0</v>
      </c>
      <c r="BA126" s="124"/>
      <c r="BB126" s="124"/>
      <c r="BC126" s="124"/>
      <c r="BD126" s="124"/>
      <c r="BE126" t="str">
        <f>IF('stovky startovka'!H125="","",'stovky startovka'!H125)</f>
        <v/>
      </c>
      <c r="CA126" s="124"/>
      <c r="CB126" s="124"/>
      <c r="CC126" s="124"/>
      <c r="CD126">
        <f>'Běh s PHP startovky'!O45</f>
        <v>2</v>
      </c>
      <c r="CE126" t="str">
        <f>'Běh s PHP startovky'!S45</f>
        <v/>
      </c>
    </row>
    <row r="127" spans="14:83">
      <c r="N127" s="124"/>
      <c r="O127" s="124"/>
      <c r="P127" t="str">
        <f>'stovky družstva'!C127:C130</f>
        <v>1 pokus</v>
      </c>
      <c r="Q127" t="str">
        <f>'stovky družstva'!D127:D130</f>
        <v/>
      </c>
      <c r="R127" t="str">
        <f>'stovky družstva'!E127:E130</f>
        <v/>
      </c>
      <c r="S127" t="str">
        <f>'stovky družstva'!F127:F130</f>
        <v/>
      </c>
      <c r="T127" t="str">
        <f>'stovky družstva'!G127:G130</f>
        <v/>
      </c>
      <c r="U127" t="str">
        <f>'stovky družstva'!H127:H130</f>
        <v/>
      </c>
      <c r="V127" t="str">
        <f>'stovky družstva'!I127:I130</f>
        <v/>
      </c>
      <c r="W127" t="str">
        <f>'stovky družstva'!J127:J130</f>
        <v/>
      </c>
      <c r="X127">
        <f t="shared" ref="X127" si="553">IF(SUM(Q127:Q128)=0,999,MIN(Q127:Q128))</f>
        <v>999</v>
      </c>
      <c r="Y127">
        <f t="shared" ref="Y127" si="554">IF(SUM(R127:R128)=0,999,MIN(R127:R128))</f>
        <v>999</v>
      </c>
      <c r="Z127">
        <f t="shared" ref="Z127" si="555">IF(SUM(S127:S128)=0,999,MIN(S127:S128))</f>
        <v>999</v>
      </c>
      <c r="AA127">
        <f t="shared" ref="AA127" si="556">IF(SUM(T127:T128)=0,999,MIN(T127:T128))</f>
        <v>999</v>
      </c>
      <c r="AB127">
        <f t="shared" ref="AB127" si="557">IF(SUM(U127:U128)=0,999,MIN(U127:U128))</f>
        <v>999</v>
      </c>
      <c r="AC127">
        <f>IF(SUM(V127:V128)=0,999,MIN(V127:V128))</f>
        <v>999</v>
      </c>
      <c r="AD127">
        <f>IF(SUM(W127:W128)=0,999,MIN(W127:W128))</f>
        <v>999</v>
      </c>
      <c r="AE127" s="124"/>
      <c r="AF127" s="124"/>
      <c r="AJ127" s="124"/>
      <c r="AK127" s="124"/>
      <c r="AL127" s="124"/>
      <c r="BA127" s="124">
        <v>62</v>
      </c>
      <c r="BB127" s="124" t="str">
        <f>'stovky startovka'!A126</f>
        <v/>
      </c>
      <c r="BC127" s="124">
        <f>'stovky startovka'!B126</f>
        <v>0</v>
      </c>
      <c r="BD127" s="124" t="str">
        <f>'stovky startovka'!C126</f>
        <v/>
      </c>
      <c r="BE127" t="str">
        <f>IF('stovky startovka'!H126="","",'stovky startovka'!H126)</f>
        <v/>
      </c>
      <c r="CA127" s="124" t="str">
        <f>'Běh s PHP startovky'!L46</f>
        <v/>
      </c>
      <c r="CB127" s="124">
        <f>'Běh s PHP startovky'!M46</f>
        <v>0</v>
      </c>
      <c r="CC127" s="124" t="str">
        <f>'Běh s PHP startovky'!N46</f>
        <v/>
      </c>
      <c r="CD127">
        <f>'Běh s PHP startovky'!O46</f>
        <v>1</v>
      </c>
      <c r="CE127" t="str">
        <f>'Běh s PHP startovky'!S46</f>
        <v/>
      </c>
    </row>
    <row r="128" spans="14:83">
      <c r="N128" s="124"/>
      <c r="O128" s="124"/>
      <c r="P128" t="str">
        <f>'stovky družstva'!C128:C131</f>
        <v>2pokus</v>
      </c>
      <c r="Q128" t="str">
        <f>'stovky družstva'!D128:D131</f>
        <v/>
      </c>
      <c r="R128" t="str">
        <f>'stovky družstva'!E128:E131</f>
        <v/>
      </c>
      <c r="S128" t="str">
        <f>'stovky družstva'!F128:F131</f>
        <v/>
      </c>
      <c r="T128" t="str">
        <f>'stovky družstva'!G128:G131</f>
        <v/>
      </c>
      <c r="U128" t="str">
        <f>'stovky družstva'!H128:H131</f>
        <v/>
      </c>
      <c r="V128" t="str">
        <f>'stovky družstva'!I128:I131</f>
        <v/>
      </c>
      <c r="W128" t="str">
        <f>'stovky družstva'!J128:J131</f>
        <v/>
      </c>
      <c r="X128">
        <f>SMALL($X127:$AD127,X$5)</f>
        <v>999</v>
      </c>
      <c r="Y128">
        <f t="shared" ref="Y128" si="558">SMALL($X127:$AD127,Y$5)</f>
        <v>999</v>
      </c>
      <c r="Z128">
        <f t="shared" ref="Z128" si="559">SMALL($X127:$AD127,Z$5)</f>
        <v>999</v>
      </c>
      <c r="AA128">
        <f t="shared" ref="AA128" si="560">SMALL($X127:$AD127,AA$5)</f>
        <v>999</v>
      </c>
      <c r="AB128">
        <f t="shared" ref="AB128" si="561">SMALL($X127:$AD127,AB$5)</f>
        <v>999</v>
      </c>
      <c r="AE128" s="124"/>
      <c r="AF128" s="124"/>
      <c r="BA128" s="124"/>
      <c r="BB128" s="124"/>
      <c r="BC128" s="124"/>
      <c r="BD128" s="124"/>
      <c r="BE128" t="str">
        <f>IF('stovky startovka'!H127="","",'stovky startovka'!H127)</f>
        <v/>
      </c>
      <c r="CA128" s="124"/>
      <c r="CB128" s="124"/>
      <c r="CC128" s="124"/>
      <c r="CD128">
        <f>'Běh s PHP startovky'!O47</f>
        <v>2</v>
      </c>
      <c r="CE128" t="str">
        <f>'Běh s PHP startovky'!S47</f>
        <v/>
      </c>
    </row>
    <row r="129" spans="14:83">
      <c r="N129" s="124" t="str">
        <f>'stovky družstva'!A129:A132</f>
        <v/>
      </c>
      <c r="O129" s="124" t="str">
        <f>IF('stovky družstva'!B129:B132="","",'stovky družstva'!B129:B132)</f>
        <v/>
      </c>
      <c r="P129" t="str">
        <f>'stovky družstva'!C129:C132</f>
        <v>st. čis.</v>
      </c>
      <c r="Q129" t="str">
        <f>'stovky družstva'!D129:D132</f>
        <v/>
      </c>
      <c r="R129" t="str">
        <f>'stovky družstva'!E129:E132</f>
        <v/>
      </c>
      <c r="S129" t="str">
        <f>'stovky družstva'!F129:F132</f>
        <v/>
      </c>
      <c r="T129" t="str">
        <f>'stovky družstva'!G129:G132</f>
        <v/>
      </c>
      <c r="U129" t="str">
        <f>'stovky družstva'!H129:H132</f>
        <v/>
      </c>
      <c r="V129" t="str">
        <f>'stovky družstva'!I129:I132</f>
        <v/>
      </c>
      <c r="W129" t="str">
        <f>'stovky družstva'!J129:J132</f>
        <v/>
      </c>
      <c r="AE129" s="124" t="str">
        <f t="shared" ref="AE129" si="562">IF(O129="","",IF(SMALL(X131:AD131,5)=999,999,IF(SMALL(X131:AD131,5)=998,998,SUM(X132:AD132))))</f>
        <v/>
      </c>
      <c r="AF129" s="124" t="str">
        <f t="shared" ref="AF129" si="563">IF(O129="","",IF(AE129=998, MAX(N$97:N$136),IF(AE129=999, MAX(N$97:N$136),RANK(AE129,AE$97:AE$136,1))))</f>
        <v/>
      </c>
      <c r="BA129" s="124">
        <v>63</v>
      </c>
      <c r="BB129" s="124" t="str">
        <f>'stovky startovka'!A128</f>
        <v/>
      </c>
      <c r="BC129" s="124">
        <f>'stovky startovka'!B128</f>
        <v>0</v>
      </c>
      <c r="BD129" s="124" t="str">
        <f>'stovky startovka'!C128</f>
        <v/>
      </c>
      <c r="BE129" t="str">
        <f>IF('stovky startovka'!H128="","",'stovky startovka'!H128)</f>
        <v/>
      </c>
      <c r="CA129" s="124" t="str">
        <f>'Běh s PHP startovky'!L48</f>
        <v/>
      </c>
      <c r="CB129" s="124">
        <f>'Běh s PHP startovky'!M48</f>
        <v>0</v>
      </c>
      <c r="CC129" s="124" t="str">
        <f>'Běh s PHP startovky'!N48</f>
        <v/>
      </c>
      <c r="CD129">
        <f>'Běh s PHP startovky'!O48</f>
        <v>1</v>
      </c>
      <c r="CE129" t="str">
        <f>'Běh s PHP startovky'!S48</f>
        <v/>
      </c>
    </row>
    <row r="130" spans="14:83">
      <c r="N130" s="124"/>
      <c r="O130" s="124"/>
      <c r="P130" t="str">
        <f>'stovky družstva'!C130:C133</f>
        <v>jméno</v>
      </c>
      <c r="Q130">
        <f>'stovky družstva'!D130:D133</f>
        <v>0</v>
      </c>
      <c r="R130">
        <f>'stovky družstva'!E130:E133</f>
        <v>0</v>
      </c>
      <c r="S130">
        <f>'stovky družstva'!F130:F133</f>
        <v>0</v>
      </c>
      <c r="T130">
        <f>'stovky družstva'!G130:G133</f>
        <v>0</v>
      </c>
      <c r="U130">
        <f>'stovky družstva'!H130:H133</f>
        <v>0</v>
      </c>
      <c r="V130">
        <f>'stovky družstva'!I130:I133</f>
        <v>0</v>
      </c>
      <c r="W130">
        <f>'stovky družstva'!J130:J133</f>
        <v>0</v>
      </c>
      <c r="AE130" s="124"/>
      <c r="AF130" s="124"/>
      <c r="BA130" s="124"/>
      <c r="BB130" s="124"/>
      <c r="BC130" s="124"/>
      <c r="BD130" s="124"/>
      <c r="BE130" t="str">
        <f>IF('stovky startovka'!H129="","",'stovky startovka'!H129)</f>
        <v/>
      </c>
      <c r="CA130" s="124"/>
      <c r="CB130" s="124"/>
      <c r="CC130" s="124"/>
      <c r="CD130">
        <f>'Běh s PHP startovky'!O49</f>
        <v>2</v>
      </c>
      <c r="CE130" t="str">
        <f>'Běh s PHP startovky'!S49</f>
        <v/>
      </c>
    </row>
    <row r="131" spans="14:83">
      <c r="N131" s="124"/>
      <c r="O131" s="124"/>
      <c r="P131" t="str">
        <f>'stovky družstva'!C131:C134</f>
        <v>1 pokus</v>
      </c>
      <c r="Q131" t="str">
        <f>'stovky družstva'!D131:D134</f>
        <v/>
      </c>
      <c r="R131" t="str">
        <f>'stovky družstva'!E131:E134</f>
        <v/>
      </c>
      <c r="S131" t="str">
        <f>'stovky družstva'!F131:F134</f>
        <v/>
      </c>
      <c r="T131" t="str">
        <f>'stovky družstva'!G131:G134</f>
        <v/>
      </c>
      <c r="U131" t="str">
        <f>'stovky družstva'!H131:H134</f>
        <v/>
      </c>
      <c r="V131" t="str">
        <f>'stovky družstva'!I131:I134</f>
        <v/>
      </c>
      <c r="W131" t="str">
        <f>'stovky družstva'!J131:J134</f>
        <v/>
      </c>
      <c r="X131">
        <f t="shared" ref="X131" si="564">IF(SUM(Q131:Q132)=0,999,MIN(Q131:Q132))</f>
        <v>999</v>
      </c>
      <c r="Y131">
        <f t="shared" ref="Y131" si="565">IF(SUM(R131:R132)=0,999,MIN(R131:R132))</f>
        <v>999</v>
      </c>
      <c r="Z131">
        <f t="shared" ref="Z131" si="566">IF(SUM(S131:S132)=0,999,MIN(S131:S132))</f>
        <v>999</v>
      </c>
      <c r="AA131">
        <f t="shared" ref="AA131" si="567">IF(SUM(T131:T132)=0,999,MIN(T131:T132))</f>
        <v>999</v>
      </c>
      <c r="AB131">
        <f t="shared" ref="AB131" si="568">IF(SUM(U131:U132)=0,999,MIN(U131:U132))</f>
        <v>999</v>
      </c>
      <c r="AC131">
        <f>IF(SUM(V131:V132)=0,999,MIN(V131:V132))</f>
        <v>999</v>
      </c>
      <c r="AD131">
        <f>IF(SUM(W131:W132)=0,999,MIN(W131:W132))</f>
        <v>999</v>
      </c>
      <c r="AE131" s="124"/>
      <c r="AF131" s="124"/>
      <c r="AJ131" t="str">
        <f>jednotlivci!K53</f>
        <v xml:space="preserve"> startovní číslo</v>
      </c>
      <c r="AK131" t="str">
        <f>jednotlivci!L53</f>
        <v>mladší dorostenky</v>
      </c>
      <c r="AL131" t="str">
        <f>jednotlivci!M53</f>
        <v>SDH</v>
      </c>
      <c r="BA131" s="124">
        <v>64</v>
      </c>
      <c r="BB131" s="124" t="str">
        <f>'stovky startovka'!A130</f>
        <v/>
      </c>
      <c r="BC131" s="124">
        <f>'stovky startovka'!B130</f>
        <v>0</v>
      </c>
      <c r="BD131" s="124" t="str">
        <f>'stovky startovka'!C130</f>
        <v/>
      </c>
      <c r="BE131" t="str">
        <f>IF('stovky startovka'!H130="","",'stovky startovka'!H130)</f>
        <v/>
      </c>
      <c r="CA131" s="124" t="str">
        <f>'Běh s PHP startovky'!L50</f>
        <v/>
      </c>
      <c r="CB131" s="124">
        <f>'Běh s PHP startovky'!M50</f>
        <v>0</v>
      </c>
      <c r="CC131" s="124" t="str">
        <f>'Běh s PHP startovky'!N50</f>
        <v/>
      </c>
      <c r="CD131">
        <f>'Běh s PHP startovky'!O50</f>
        <v>1</v>
      </c>
      <c r="CE131" t="str">
        <f>'Běh s PHP startovky'!S50</f>
        <v/>
      </c>
    </row>
    <row r="132" spans="14:83">
      <c r="N132" s="124"/>
      <c r="O132" s="124"/>
      <c r="P132" t="str">
        <f>'stovky družstva'!C132:C135</f>
        <v>2pokus</v>
      </c>
      <c r="Q132" t="str">
        <f>'stovky družstva'!D132:D135</f>
        <v/>
      </c>
      <c r="R132" t="str">
        <f>'stovky družstva'!E132:E135</f>
        <v/>
      </c>
      <c r="S132" t="str">
        <f>'stovky družstva'!F132:F135</f>
        <v/>
      </c>
      <c r="T132" t="str">
        <f>'stovky družstva'!G132:G135</f>
        <v/>
      </c>
      <c r="U132" t="str">
        <f>'stovky družstva'!H132:H135</f>
        <v/>
      </c>
      <c r="V132" t="str">
        <f>'stovky družstva'!I132:I135</f>
        <v/>
      </c>
      <c r="W132" t="str">
        <f>'stovky družstva'!J132:J135</f>
        <v/>
      </c>
      <c r="X132">
        <f>SMALL($X131:$AD131,X$5)</f>
        <v>999</v>
      </c>
      <c r="Y132">
        <f t="shared" ref="Y132" si="569">SMALL($X131:$AD131,Y$5)</f>
        <v>999</v>
      </c>
      <c r="Z132">
        <f t="shared" ref="Z132" si="570">SMALL($X131:$AD131,Z$5)</f>
        <v>999</v>
      </c>
      <c r="AA132">
        <f t="shared" ref="AA132" si="571">SMALL($X131:$AD131,AA$5)</f>
        <v>999</v>
      </c>
      <c r="AB132">
        <f t="shared" ref="AB132" si="572">SMALL($X131:$AD131,AB$5)</f>
        <v>999</v>
      </c>
      <c r="AE132" s="124"/>
      <c r="AF132" s="124"/>
      <c r="AJ132">
        <f>jednotlivci!K54</f>
        <v>0</v>
      </c>
      <c r="AK132">
        <f>jednotlivci!L54</f>
        <v>0</v>
      </c>
      <c r="AL132">
        <f>jednotlivci!M54</f>
        <v>0</v>
      </c>
      <c r="BA132" s="124"/>
      <c r="BB132" s="124"/>
      <c r="BC132" s="124"/>
      <c r="BD132" s="124"/>
      <c r="BE132" t="str">
        <f>IF('stovky startovka'!H131="","",'stovky startovka'!H131)</f>
        <v/>
      </c>
      <c r="CA132" s="124"/>
      <c r="CB132" s="124"/>
      <c r="CC132" s="124"/>
      <c r="CD132">
        <f>'Běh s PHP startovky'!O51</f>
        <v>2</v>
      </c>
      <c r="CE132" t="str">
        <f>'Běh s PHP startovky'!S51</f>
        <v/>
      </c>
    </row>
    <row r="133" spans="14:83">
      <c r="N133" s="124" t="str">
        <f>'stovky družstva'!A133:A136</f>
        <v/>
      </c>
      <c r="O133" s="124" t="str">
        <f>IF('stovky družstva'!B133:B136="","",'stovky družstva'!B133:B136)</f>
        <v/>
      </c>
      <c r="P133" t="str">
        <f>'stovky družstva'!C133:C136</f>
        <v>st. čis.</v>
      </c>
      <c r="Q133" t="str">
        <f>'stovky družstva'!D133:D136</f>
        <v/>
      </c>
      <c r="R133" t="str">
        <f>'stovky družstva'!E133:E136</f>
        <v/>
      </c>
      <c r="S133" t="str">
        <f>'stovky družstva'!F133:F136</f>
        <v/>
      </c>
      <c r="T133" t="str">
        <f>'stovky družstva'!G133:G136</f>
        <v/>
      </c>
      <c r="U133" t="str">
        <f>'stovky družstva'!H133:H136</f>
        <v/>
      </c>
      <c r="V133" t="str">
        <f>'stovky družstva'!I133:I136</f>
        <v/>
      </c>
      <c r="W133" t="str">
        <f>'stovky družstva'!J133:J136</f>
        <v/>
      </c>
      <c r="AE133" s="124" t="str">
        <f t="shared" ref="AE133" si="573">IF(O133="","",IF(SMALL(X135:AD135,5)=999,999,IF(SMALL(X135:AD135,5)=998,998,SUM(X136:AD136))))</f>
        <v/>
      </c>
      <c r="AF133" s="124" t="str">
        <f t="shared" ref="AF133" si="574">IF(O133="","",IF(AE133=998, MAX(N$97:N$136),IF(AE133=999, MAX(N$97:N$136),RANK(AE133,AE$97:AE$136,1))))</f>
        <v/>
      </c>
      <c r="AJ133">
        <f>jednotlivci!K55</f>
        <v>0</v>
      </c>
      <c r="AK133" t="str">
        <f>jednotlivci!L55</f>
        <v>Jméno</v>
      </c>
      <c r="AL133">
        <f>jednotlivci!M55</f>
        <v>0</v>
      </c>
      <c r="BA133" s="124">
        <v>65</v>
      </c>
      <c r="BB133" s="124" t="str">
        <f>'stovky startovka'!A132</f>
        <v/>
      </c>
      <c r="BC133" s="124">
        <f>'stovky startovka'!B132</f>
        <v>0</v>
      </c>
      <c r="BD133" s="124" t="str">
        <f>'stovky startovka'!C132</f>
        <v/>
      </c>
      <c r="BE133" t="str">
        <f>IF('stovky startovka'!H132="","",'stovky startovka'!H132)</f>
        <v/>
      </c>
      <c r="CA133" s="124" t="str">
        <f>'Běh s PHP startovky'!L52</f>
        <v/>
      </c>
      <c r="CB133" s="124">
        <f>'Běh s PHP startovky'!M52</f>
        <v>0</v>
      </c>
      <c r="CC133" s="124" t="str">
        <f>'Běh s PHP startovky'!N52</f>
        <v/>
      </c>
      <c r="CD133">
        <f>'Běh s PHP startovky'!O52</f>
        <v>1</v>
      </c>
      <c r="CE133" t="str">
        <f>'Běh s PHP startovky'!S52</f>
        <v/>
      </c>
    </row>
    <row r="134" spans="14:83">
      <c r="N134" s="124"/>
      <c r="O134" s="124"/>
      <c r="P134" t="str">
        <f>'stovky družstva'!C134:C137</f>
        <v>jméno</v>
      </c>
      <c r="Q134">
        <f>'stovky družstva'!D134:D137</f>
        <v>0</v>
      </c>
      <c r="R134">
        <f>'stovky družstva'!E134:E137</f>
        <v>0</v>
      </c>
      <c r="S134">
        <f>'stovky družstva'!F134:F137</f>
        <v>0</v>
      </c>
      <c r="T134">
        <f>'stovky družstva'!G134:G137</f>
        <v>0</v>
      </c>
      <c r="U134">
        <f>'stovky družstva'!H134:H137</f>
        <v>0</v>
      </c>
      <c r="V134">
        <f>'stovky družstva'!I134:I137</f>
        <v>0</v>
      </c>
      <c r="W134">
        <f>'stovky družstva'!J134:J137</f>
        <v>0</v>
      </c>
      <c r="AE134" s="124"/>
      <c r="AF134" s="124"/>
      <c r="AJ134" s="124">
        <f>jednotlivci!K56</f>
        <v>0</v>
      </c>
      <c r="AK134" s="124">
        <f>jednotlivci!L56</f>
        <v>0</v>
      </c>
      <c r="AL134" s="124">
        <f>jednotlivci!M56</f>
        <v>0</v>
      </c>
      <c r="BA134" s="124"/>
      <c r="BB134" s="124"/>
      <c r="BC134" s="124"/>
      <c r="BD134" s="124"/>
      <c r="BE134" t="str">
        <f>IF('stovky startovka'!H133="","",'stovky startovka'!H133)</f>
        <v/>
      </c>
      <c r="CA134" s="124"/>
      <c r="CB134" s="124"/>
      <c r="CC134" s="124"/>
      <c r="CD134">
        <f>'Běh s PHP startovky'!O53</f>
        <v>2</v>
      </c>
      <c r="CE134" t="str">
        <f>'Běh s PHP startovky'!S53</f>
        <v/>
      </c>
    </row>
    <row r="135" spans="14:83">
      <c r="N135" s="124"/>
      <c r="O135" s="124"/>
      <c r="P135" t="str">
        <f>'stovky družstva'!C135:C138</f>
        <v>1 pokus</v>
      </c>
      <c r="Q135" t="str">
        <f>'stovky družstva'!D135:D138</f>
        <v/>
      </c>
      <c r="R135" t="str">
        <f>'stovky družstva'!E135:E138</f>
        <v/>
      </c>
      <c r="S135" t="str">
        <f>'stovky družstva'!F135:F138</f>
        <v/>
      </c>
      <c r="T135" t="str">
        <f>'stovky družstva'!G135:G138</f>
        <v/>
      </c>
      <c r="U135" t="str">
        <f>'stovky družstva'!H135:H138</f>
        <v/>
      </c>
      <c r="V135" t="str">
        <f>'stovky družstva'!I135:I138</f>
        <v/>
      </c>
      <c r="W135" t="str">
        <f>'stovky družstva'!J135:J138</f>
        <v/>
      </c>
      <c r="X135">
        <f t="shared" ref="X135" si="575">IF(SUM(Q135:Q136)=0,999,MIN(Q135:Q136))</f>
        <v>999</v>
      </c>
      <c r="Y135">
        <f t="shared" ref="Y135" si="576">IF(SUM(R135:R136)=0,999,MIN(R135:R136))</f>
        <v>999</v>
      </c>
      <c r="Z135">
        <f t="shared" ref="Z135" si="577">IF(SUM(S135:S136)=0,999,MIN(S135:S136))</f>
        <v>999</v>
      </c>
      <c r="AA135">
        <f t="shared" ref="AA135" si="578">IF(SUM(T135:T136)=0,999,MIN(T135:T136))</f>
        <v>999</v>
      </c>
      <c r="AB135">
        <f t="shared" ref="AB135" si="579">IF(SUM(U135:U136)=0,999,MIN(U135:U136))</f>
        <v>999</v>
      </c>
      <c r="AC135">
        <f>IF(SUM(V135:V136)=0,999,MIN(V135:V136))</f>
        <v>999</v>
      </c>
      <c r="AD135">
        <f>IF(SUM(W135:W136)=0,999,MIN(W135:W136))</f>
        <v>999</v>
      </c>
      <c r="AE135" s="124"/>
      <c r="AF135" s="124"/>
      <c r="AJ135" s="124"/>
      <c r="AK135" s="124"/>
      <c r="AL135" s="124"/>
      <c r="BA135" s="124">
        <v>66</v>
      </c>
      <c r="BB135" s="124" t="str">
        <f>'stovky startovka'!A134</f>
        <v/>
      </c>
      <c r="BC135" s="124">
        <f>'stovky startovka'!B134</f>
        <v>0</v>
      </c>
      <c r="BD135" s="124" t="str">
        <f>'stovky startovka'!C134</f>
        <v/>
      </c>
      <c r="BE135" t="str">
        <f>IF('stovky startovka'!H134="","",'stovky startovka'!H134)</f>
        <v/>
      </c>
      <c r="CA135" s="124" t="str">
        <f>'Běh s PHP startovky'!L54</f>
        <v/>
      </c>
      <c r="CB135" s="124">
        <f>'Běh s PHP startovky'!M54</f>
        <v>0</v>
      </c>
      <c r="CC135" s="124" t="str">
        <f>'Běh s PHP startovky'!N54</f>
        <v/>
      </c>
      <c r="CD135">
        <f>'Běh s PHP startovky'!O54</f>
        <v>1</v>
      </c>
      <c r="CE135" t="str">
        <f>'Běh s PHP startovky'!S54</f>
        <v/>
      </c>
    </row>
    <row r="136" spans="14:83">
      <c r="N136" s="124"/>
      <c r="O136" s="124"/>
      <c r="P136" t="str">
        <f>'stovky družstva'!C136:C139</f>
        <v>2pokus</v>
      </c>
      <c r="Q136" t="str">
        <f>'stovky družstva'!D136:D139</f>
        <v/>
      </c>
      <c r="R136" t="str">
        <f>'stovky družstva'!E136:E139</f>
        <v/>
      </c>
      <c r="S136" t="str">
        <f>'stovky družstva'!F136:F139</f>
        <v/>
      </c>
      <c r="T136" t="str">
        <f>'stovky družstva'!G136:G139</f>
        <v/>
      </c>
      <c r="U136" t="str">
        <f>'stovky družstva'!H136:H139</f>
        <v/>
      </c>
      <c r="V136" t="str">
        <f>'stovky družstva'!I136:I139</f>
        <v/>
      </c>
      <c r="W136" t="str">
        <f>'stovky družstva'!J136:J139</f>
        <v/>
      </c>
      <c r="X136">
        <f>SMALL($X135:$AD135,X$5)</f>
        <v>999</v>
      </c>
      <c r="Y136">
        <f t="shared" ref="Y136" si="580">SMALL($X135:$AD135,Y$5)</f>
        <v>999</v>
      </c>
      <c r="Z136">
        <f t="shared" ref="Z136" si="581">SMALL($X135:$AD135,Z$5)</f>
        <v>999</v>
      </c>
      <c r="AA136">
        <f t="shared" ref="AA136" si="582">SMALL($X135:$AD135,AA$5)</f>
        <v>999</v>
      </c>
      <c r="AB136">
        <f t="shared" ref="AB136" si="583">SMALL($X135:$AD135,AB$5)</f>
        <v>999</v>
      </c>
      <c r="AE136" s="124"/>
      <c r="AF136" s="124"/>
      <c r="AJ136" s="124">
        <f>jednotlivci!K58</f>
        <v>0</v>
      </c>
      <c r="AK136" s="124">
        <f>jednotlivci!L58</f>
        <v>0</v>
      </c>
      <c r="AL136" s="124">
        <f>jednotlivci!M58</f>
        <v>0</v>
      </c>
      <c r="BA136" s="124"/>
      <c r="BB136" s="124"/>
      <c r="BC136" s="124"/>
      <c r="BD136" s="124"/>
      <c r="BE136" t="str">
        <f>IF('stovky startovka'!H135="","",'stovky startovka'!H135)</f>
        <v/>
      </c>
      <c r="CA136" s="124"/>
      <c r="CB136" s="124"/>
      <c r="CC136" s="124"/>
      <c r="CD136">
        <f>'Běh s PHP startovky'!O55</f>
        <v>2</v>
      </c>
      <c r="CE136" t="str">
        <f>'Běh s PHP startovky'!S55</f>
        <v/>
      </c>
    </row>
    <row r="137" spans="14:83">
      <c r="AJ137" s="124"/>
      <c r="AK137" s="124"/>
      <c r="AL137" s="124"/>
      <c r="BA137" s="124">
        <v>67</v>
      </c>
      <c r="BB137" s="124" t="str">
        <f>'stovky startovka'!A136</f>
        <v/>
      </c>
      <c r="BC137" s="124">
        <f>'stovky startovka'!B136</f>
        <v>0</v>
      </c>
      <c r="BD137" s="124" t="str">
        <f>'stovky startovka'!C136</f>
        <v/>
      </c>
      <c r="BE137" t="str">
        <f>IF('stovky startovka'!H136="","",'stovky startovka'!H136)</f>
        <v/>
      </c>
      <c r="CA137" s="124" t="str">
        <f>'Běh s PHP startovky'!L56</f>
        <v/>
      </c>
      <c r="CB137" s="124">
        <f>'Běh s PHP startovky'!M56</f>
        <v>0</v>
      </c>
      <c r="CC137" s="124" t="str">
        <f>'Běh s PHP startovky'!N56</f>
        <v/>
      </c>
      <c r="CD137">
        <f>'Běh s PHP startovky'!O56</f>
        <v>1</v>
      </c>
      <c r="CE137" t="str">
        <f>'Běh s PHP startovky'!S56</f>
        <v/>
      </c>
    </row>
    <row r="138" spans="14:83">
      <c r="AJ138" s="124">
        <f>jednotlivci!K60</f>
        <v>0</v>
      </c>
      <c r="AK138" s="124">
        <f>jednotlivci!L60</f>
        <v>0</v>
      </c>
      <c r="AL138" s="124">
        <f>jednotlivci!M60</f>
        <v>0</v>
      </c>
      <c r="BA138" s="124"/>
      <c r="BB138" s="124"/>
      <c r="BC138" s="124"/>
      <c r="BD138" s="124"/>
      <c r="BE138" t="str">
        <f>IF('stovky startovka'!H137="","",'stovky startovka'!H137)</f>
        <v/>
      </c>
      <c r="CA138" s="124"/>
      <c r="CB138" s="124"/>
      <c r="CC138" s="124"/>
      <c r="CD138">
        <f>'Běh s PHP startovky'!O57</f>
        <v>2</v>
      </c>
      <c r="CE138" t="str">
        <f>'Běh s PHP startovky'!S57</f>
        <v/>
      </c>
    </row>
    <row r="139" spans="14:83">
      <c r="AJ139" s="124"/>
      <c r="AK139" s="124"/>
      <c r="AL139" s="124"/>
      <c r="BA139" s="124">
        <v>68</v>
      </c>
      <c r="BB139" s="124" t="str">
        <f>'stovky startovka'!A138</f>
        <v/>
      </c>
      <c r="BC139" s="124">
        <f>'stovky startovka'!B138</f>
        <v>0</v>
      </c>
      <c r="BD139" s="124" t="str">
        <f>'stovky startovka'!C138</f>
        <v/>
      </c>
      <c r="BE139" t="str">
        <f>IF('stovky startovka'!H138="","",'stovky startovka'!H138)</f>
        <v/>
      </c>
      <c r="CA139" s="124" t="str">
        <f>'Běh s PHP startovky'!L58</f>
        <v/>
      </c>
      <c r="CB139" s="124">
        <f>'Běh s PHP startovky'!M58</f>
        <v>0</v>
      </c>
      <c r="CC139" s="124" t="str">
        <f>'Běh s PHP startovky'!N58</f>
        <v/>
      </c>
      <c r="CD139">
        <f>'Běh s PHP startovky'!O58</f>
        <v>1</v>
      </c>
      <c r="CE139" t="str">
        <f>'Běh s PHP startovky'!S58</f>
        <v/>
      </c>
    </row>
    <row r="140" spans="14:83">
      <c r="AJ140" s="124">
        <f>jednotlivci!K62</f>
        <v>0</v>
      </c>
      <c r="AK140" s="124">
        <f>jednotlivci!L62</f>
        <v>0</v>
      </c>
      <c r="AL140" s="124">
        <f>jednotlivci!M62</f>
        <v>0</v>
      </c>
      <c r="BA140" s="124"/>
      <c r="BB140" s="124"/>
      <c r="BC140" s="124"/>
      <c r="BD140" s="124"/>
      <c r="BE140" t="str">
        <f>IF('stovky startovka'!H139="","",'stovky startovka'!H139)</f>
        <v/>
      </c>
      <c r="CA140" s="124"/>
      <c r="CB140" s="124"/>
      <c r="CC140" s="124"/>
      <c r="CD140">
        <f>'Běh s PHP startovky'!O59</f>
        <v>2</v>
      </c>
      <c r="CE140" t="str">
        <f>'Běh s PHP startovky'!S59</f>
        <v/>
      </c>
    </row>
    <row r="141" spans="14:83">
      <c r="AJ141" s="124"/>
      <c r="AK141" s="124"/>
      <c r="AL141" s="124"/>
      <c r="BA141" s="124">
        <v>69</v>
      </c>
      <c r="BB141" s="124" t="str">
        <f>'stovky startovka'!A140</f>
        <v/>
      </c>
      <c r="BC141" s="124">
        <f>'stovky startovka'!B140</f>
        <v>0</v>
      </c>
      <c r="BD141" s="124" t="str">
        <f>'stovky startovka'!C140</f>
        <v/>
      </c>
      <c r="BE141" t="str">
        <f>IF('stovky startovka'!H140="","",'stovky startovka'!H140)</f>
        <v/>
      </c>
      <c r="CA141" s="124" t="str">
        <f>'Běh s PHP startovky'!L60</f>
        <v/>
      </c>
      <c r="CB141" s="124">
        <f>'Běh s PHP startovky'!M60</f>
        <v>0</v>
      </c>
      <c r="CC141" s="124" t="str">
        <f>'Běh s PHP startovky'!N60</f>
        <v/>
      </c>
      <c r="CD141">
        <f>'Běh s PHP startovky'!O60</f>
        <v>1</v>
      </c>
      <c r="CE141" t="str">
        <f>'Běh s PHP startovky'!S60</f>
        <v/>
      </c>
    </row>
    <row r="142" spans="14:83">
      <c r="AJ142" s="124">
        <f>jednotlivci!K64</f>
        <v>0</v>
      </c>
      <c r="AK142" s="124">
        <f>jednotlivci!L64</f>
        <v>0</v>
      </c>
      <c r="AL142" s="124">
        <f>jednotlivci!M64</f>
        <v>0</v>
      </c>
      <c r="BA142" s="124"/>
      <c r="BB142" s="124"/>
      <c r="BC142" s="124"/>
      <c r="BD142" s="124"/>
      <c r="BE142" t="str">
        <f>IF('stovky startovka'!H141="","",'stovky startovka'!H141)</f>
        <v/>
      </c>
      <c r="CA142" s="124"/>
      <c r="CB142" s="124"/>
      <c r="CC142" s="124"/>
      <c r="CD142">
        <f>'Běh s PHP startovky'!O61</f>
        <v>2</v>
      </c>
      <c r="CE142" t="str">
        <f>'Běh s PHP startovky'!S61</f>
        <v/>
      </c>
    </row>
    <row r="143" spans="14:83">
      <c r="AJ143" s="124"/>
      <c r="AK143" s="124"/>
      <c r="AL143" s="124"/>
      <c r="BA143" s="124">
        <v>70</v>
      </c>
      <c r="BB143" s="124" t="str">
        <f>'stovky startovka'!A142</f>
        <v/>
      </c>
      <c r="BC143" s="124">
        <f>'stovky startovka'!B142</f>
        <v>0</v>
      </c>
      <c r="BD143" s="124" t="str">
        <f>'stovky startovka'!C142</f>
        <v/>
      </c>
      <c r="BE143" t="str">
        <f>IF('stovky startovka'!H142="","",'stovky startovka'!H142)</f>
        <v/>
      </c>
      <c r="CA143" s="124" t="str">
        <f>'Běh s PHP startovky'!L62</f>
        <v/>
      </c>
      <c r="CB143" s="124">
        <f>'Běh s PHP startovky'!M62</f>
        <v>0</v>
      </c>
      <c r="CC143" s="124" t="str">
        <f>'Běh s PHP startovky'!N62</f>
        <v/>
      </c>
      <c r="CD143">
        <f>'Běh s PHP startovky'!O62</f>
        <v>1</v>
      </c>
      <c r="CE143" t="str">
        <f>'Běh s PHP startovky'!S62</f>
        <v/>
      </c>
    </row>
    <row r="144" spans="14:83">
      <c r="AJ144" s="124" t="str">
        <f>jednotlivci!K66</f>
        <v/>
      </c>
      <c r="AK144" s="124">
        <f>jednotlivci!L66</f>
        <v>0</v>
      </c>
      <c r="AL144" s="124">
        <f>jednotlivci!M66</f>
        <v>0</v>
      </c>
      <c r="BA144" s="124"/>
      <c r="BB144" s="124"/>
      <c r="BC144" s="124"/>
      <c r="BD144" s="124"/>
      <c r="BE144" t="str">
        <f>IF('stovky startovka'!H143="","",'stovky startovka'!H143)</f>
        <v/>
      </c>
      <c r="CA144" s="124"/>
      <c r="CB144" s="124"/>
      <c r="CC144" s="124"/>
      <c r="CD144">
        <f>'Běh s PHP startovky'!O63</f>
        <v>2</v>
      </c>
      <c r="CE144" t="str">
        <f>'Běh s PHP startovky'!S63</f>
        <v/>
      </c>
    </row>
    <row r="145" spans="36:83">
      <c r="AJ145" s="124"/>
      <c r="AK145" s="124"/>
      <c r="AL145" s="124"/>
      <c r="BA145" s="124">
        <v>71</v>
      </c>
      <c r="BB145" s="124" t="str">
        <f>'stovky startovka'!A144</f>
        <v/>
      </c>
      <c r="BC145" s="124">
        <f>'stovky startovka'!B144</f>
        <v>0</v>
      </c>
      <c r="BD145" s="124" t="str">
        <f>'stovky startovka'!C144</f>
        <v/>
      </c>
      <c r="BE145" t="str">
        <f>IF('stovky startovka'!H144="","",'stovky startovka'!H144)</f>
        <v/>
      </c>
      <c r="CA145" s="124" t="str">
        <f>'Běh s PHP startovky'!L64</f>
        <v/>
      </c>
      <c r="CB145" s="124">
        <f>'Běh s PHP startovky'!M64</f>
        <v>0</v>
      </c>
      <c r="CC145" s="124" t="str">
        <f>'Běh s PHP startovky'!N64</f>
        <v/>
      </c>
      <c r="CD145">
        <f>'Běh s PHP startovky'!O64</f>
        <v>1</v>
      </c>
      <c r="CE145" t="str">
        <f>'Běh s PHP startovky'!S64</f>
        <v/>
      </c>
    </row>
    <row r="146" spans="36:83">
      <c r="AJ146" s="124" t="str">
        <f>jednotlivci!K68</f>
        <v/>
      </c>
      <c r="AK146" s="124">
        <f>jednotlivci!L68</f>
        <v>0</v>
      </c>
      <c r="AL146" s="124">
        <f>jednotlivci!M68</f>
        <v>0</v>
      </c>
      <c r="BA146" s="124"/>
      <c r="BB146" s="124"/>
      <c r="BC146" s="124"/>
      <c r="BD146" s="124"/>
      <c r="BE146" t="str">
        <f>IF('stovky startovka'!H145="","",'stovky startovka'!H145)</f>
        <v/>
      </c>
      <c r="CA146" s="124"/>
      <c r="CB146" s="124"/>
      <c r="CC146" s="124"/>
      <c r="CD146">
        <f>'Běh s PHP startovky'!O65</f>
        <v>2</v>
      </c>
      <c r="CE146" t="str">
        <f>'Běh s PHP startovky'!S65</f>
        <v/>
      </c>
    </row>
    <row r="147" spans="36:83">
      <c r="AJ147" s="124"/>
      <c r="AK147" s="124"/>
      <c r="AL147" s="124"/>
      <c r="BA147" s="124">
        <v>72</v>
      </c>
      <c r="BB147" s="124" t="str">
        <f>'stovky startovka'!A146</f>
        <v/>
      </c>
      <c r="BC147" s="124">
        <f>'stovky startovka'!B146</f>
        <v>0</v>
      </c>
      <c r="BD147" s="124" t="str">
        <f>'stovky startovka'!C146</f>
        <v/>
      </c>
      <c r="BE147" t="str">
        <f>IF('stovky startovka'!H146="","",'stovky startovka'!H146)</f>
        <v/>
      </c>
      <c r="CA147" s="124" t="str">
        <f>'Běh s PHP startovky'!L66</f>
        <v/>
      </c>
      <c r="CB147" s="124">
        <f>'Běh s PHP startovky'!M66</f>
        <v>0</v>
      </c>
      <c r="CC147" s="124" t="str">
        <f>'Běh s PHP startovky'!N66</f>
        <v/>
      </c>
      <c r="CD147">
        <f>'Běh s PHP startovky'!O66</f>
        <v>1</v>
      </c>
      <c r="CE147" t="str">
        <f>'Běh s PHP startovky'!S66</f>
        <v/>
      </c>
    </row>
    <row r="148" spans="36:83">
      <c r="AJ148" s="124" t="str">
        <f>jednotlivci!K70</f>
        <v/>
      </c>
      <c r="AK148" s="124">
        <f>jednotlivci!L70</f>
        <v>0</v>
      </c>
      <c r="AL148" s="124">
        <f>jednotlivci!M70</f>
        <v>0</v>
      </c>
      <c r="BA148" s="124"/>
      <c r="BB148" s="124"/>
      <c r="BC148" s="124"/>
      <c r="BD148" s="124"/>
      <c r="BE148" t="str">
        <f>IF('stovky startovka'!H147="","",'stovky startovka'!H147)</f>
        <v/>
      </c>
      <c r="CA148" s="124"/>
      <c r="CB148" s="124"/>
      <c r="CC148" s="124"/>
      <c r="CD148">
        <f>'Běh s PHP startovky'!O67</f>
        <v>2</v>
      </c>
      <c r="CE148" t="str">
        <f>'Běh s PHP startovky'!S67</f>
        <v/>
      </c>
    </row>
    <row r="149" spans="36:83">
      <c r="AJ149" s="124"/>
      <c r="AK149" s="124"/>
      <c r="AL149" s="124"/>
      <c r="BA149" s="124">
        <v>73</v>
      </c>
      <c r="BB149" s="124" t="str">
        <f>'stovky startovka'!A148</f>
        <v/>
      </c>
      <c r="BC149" s="124">
        <f>'stovky startovka'!B148</f>
        <v>0</v>
      </c>
      <c r="BD149" s="124" t="str">
        <f>'stovky startovka'!C148</f>
        <v/>
      </c>
      <c r="BE149" t="str">
        <f>IF('stovky startovka'!H148="","",'stovky startovka'!H148)</f>
        <v/>
      </c>
      <c r="CA149" s="124" t="str">
        <f>'Běh s PHP startovky'!L68</f>
        <v/>
      </c>
      <c r="CB149" s="124">
        <f>'Běh s PHP startovky'!M68</f>
        <v>0</v>
      </c>
      <c r="CC149" s="124" t="str">
        <f>'Běh s PHP startovky'!N68</f>
        <v/>
      </c>
      <c r="CD149">
        <f>'Běh s PHP startovky'!O68</f>
        <v>1</v>
      </c>
      <c r="CE149" t="str">
        <f>'Běh s PHP startovky'!S68</f>
        <v/>
      </c>
    </row>
    <row r="150" spans="36:83">
      <c r="AJ150" s="124" t="str">
        <f>jednotlivci!K72</f>
        <v/>
      </c>
      <c r="AK150" s="124">
        <f>jednotlivci!L72</f>
        <v>0</v>
      </c>
      <c r="AL150" s="124">
        <f>jednotlivci!M72</f>
        <v>0</v>
      </c>
      <c r="BA150" s="124"/>
      <c r="BB150" s="124"/>
      <c r="BC150" s="124"/>
      <c r="BD150" s="124"/>
      <c r="BE150" t="str">
        <f>IF('stovky startovka'!H149="","",'stovky startovka'!H149)</f>
        <v/>
      </c>
      <c r="CA150" s="124"/>
      <c r="CB150" s="124"/>
      <c r="CC150" s="124"/>
      <c r="CD150">
        <f>'Běh s PHP startovky'!O69</f>
        <v>2</v>
      </c>
      <c r="CE150" t="str">
        <f>'Běh s PHP startovky'!S69</f>
        <v/>
      </c>
    </row>
    <row r="151" spans="36:83">
      <c r="AJ151" s="124"/>
      <c r="AK151" s="124"/>
      <c r="AL151" s="124"/>
      <c r="AN151" t="s">
        <v>1</v>
      </c>
      <c r="BA151" s="124">
        <v>74</v>
      </c>
      <c r="BB151" s="124" t="str">
        <f>'stovky startovka'!A150</f>
        <v/>
      </c>
      <c r="BC151" s="124">
        <f>'stovky startovka'!B150</f>
        <v>0</v>
      </c>
      <c r="BD151" s="124" t="str">
        <f>'stovky startovka'!C150</f>
        <v/>
      </c>
      <c r="BE151" t="str">
        <f>IF('stovky startovka'!H150="","",'stovky startovka'!H150)</f>
        <v/>
      </c>
      <c r="CA151" s="124" t="str">
        <f>'Běh s PHP startovky'!L70</f>
        <v/>
      </c>
      <c r="CB151" s="124">
        <f>'Běh s PHP startovky'!M70</f>
        <v>0</v>
      </c>
      <c r="CC151" s="124" t="str">
        <f>'Běh s PHP startovky'!N70</f>
        <v/>
      </c>
      <c r="CD151">
        <f>'Běh s PHP startovky'!O70</f>
        <v>1</v>
      </c>
      <c r="CE151" t="str">
        <f>'Běh s PHP startovky'!S70</f>
        <v/>
      </c>
    </row>
    <row r="152" spans="36:83">
      <c r="AJ152" s="124" t="str">
        <f>jednotlivci!K74</f>
        <v/>
      </c>
      <c r="AK152" s="124">
        <f>jednotlivci!L74</f>
        <v>0</v>
      </c>
      <c r="AL152" s="124">
        <f>jednotlivci!M74</f>
        <v>0</v>
      </c>
      <c r="BA152" s="124"/>
      <c r="BB152" s="124"/>
      <c r="BC152" s="124"/>
      <c r="BD152" s="124"/>
      <c r="BE152" t="str">
        <f>IF('stovky startovka'!H151="","",'stovky startovka'!H151)</f>
        <v/>
      </c>
      <c r="CA152" s="124"/>
      <c r="CB152" s="124"/>
      <c r="CC152" s="124"/>
      <c r="CD152">
        <f>'Běh s PHP startovky'!O71</f>
        <v>2</v>
      </c>
      <c r="CE152" t="str">
        <f>'Běh s PHP startovky'!S71</f>
        <v/>
      </c>
    </row>
    <row r="153" spans="36:83">
      <c r="AJ153" s="124"/>
      <c r="AK153" s="124"/>
      <c r="AL153" s="124"/>
      <c r="AN153" t="s">
        <v>47</v>
      </c>
      <c r="BA153" s="124">
        <v>75</v>
      </c>
      <c r="BB153" s="124" t="str">
        <f>'stovky startovka'!A152</f>
        <v/>
      </c>
      <c r="BC153" s="124">
        <f>'stovky startovka'!B152</f>
        <v>0</v>
      </c>
      <c r="BD153" s="124" t="str">
        <f>'stovky startovka'!C152</f>
        <v/>
      </c>
      <c r="BE153" t="str">
        <f>IF('stovky startovka'!H152="","",'stovky startovka'!H152)</f>
        <v/>
      </c>
      <c r="CA153" s="124" t="str">
        <f>'Běh s PHP startovky'!L72</f>
        <v/>
      </c>
      <c r="CB153" s="124">
        <f>'Běh s PHP startovky'!M72</f>
        <v>0</v>
      </c>
      <c r="CC153" s="124" t="str">
        <f>'Běh s PHP startovky'!N72</f>
        <v/>
      </c>
      <c r="CD153">
        <f>'Běh s PHP startovky'!O72</f>
        <v>1</v>
      </c>
      <c r="CE153" t="str">
        <f>'Běh s PHP startovky'!S72</f>
        <v/>
      </c>
    </row>
    <row r="154" spans="36:83">
      <c r="BA154" s="124"/>
      <c r="BB154" s="124"/>
      <c r="BC154" s="124"/>
      <c r="BD154" s="124"/>
      <c r="BE154" t="str">
        <f>IF('stovky startovka'!H153="","",'stovky startovka'!H153)</f>
        <v/>
      </c>
      <c r="CA154" s="124"/>
      <c r="CB154" s="124"/>
      <c r="CC154" s="124"/>
      <c r="CD154">
        <f>'Běh s PHP startovky'!O73</f>
        <v>2</v>
      </c>
      <c r="CE154" t="str">
        <f>'Běh s PHP startovky'!S73</f>
        <v/>
      </c>
    </row>
    <row r="155" spans="36:83">
      <c r="AN155" t="s">
        <v>48</v>
      </c>
      <c r="BA155" s="124">
        <v>76</v>
      </c>
      <c r="BB155" s="124" t="str">
        <f>'stovky startovka'!A154</f>
        <v/>
      </c>
      <c r="BC155" s="124">
        <f>'stovky startovka'!B154</f>
        <v>0</v>
      </c>
      <c r="BD155" s="124" t="str">
        <f>'stovky startovka'!C154</f>
        <v/>
      </c>
      <c r="BE155" t="str">
        <f>IF('stovky startovka'!H154="","",'stovky startovka'!H154)</f>
        <v/>
      </c>
      <c r="CA155" s="124" t="str">
        <f>'Běh s PHP startovky'!L74</f>
        <v/>
      </c>
      <c r="CB155" s="124">
        <f>'Běh s PHP startovky'!M74</f>
        <v>0</v>
      </c>
      <c r="CC155" s="124" t="str">
        <f>'Běh s PHP startovky'!N74</f>
        <v/>
      </c>
      <c r="CD155">
        <f>'Běh s PHP startovky'!O74</f>
        <v>1</v>
      </c>
      <c r="CE155" t="str">
        <f>'Běh s PHP startovky'!S74</f>
        <v/>
      </c>
    </row>
    <row r="156" spans="36:83">
      <c r="AP156" t="str">
        <f>'stovky družstva'!C5</f>
        <v>st. čis.</v>
      </c>
      <c r="AQ156">
        <f>INDEX('stovky družstva'!D$5:D$44,Výpočty!$AN157*4-3,1)</f>
        <v>0</v>
      </c>
      <c r="AR156">
        <f>INDEX('stovky družstva'!E$5:E$44,Výpočty!$AN157*4-3,1)</f>
        <v>0</v>
      </c>
      <c r="AS156">
        <f>INDEX('stovky družstva'!F$5:F$44,Výpočty!$AN157*4-3,1)</f>
        <v>0</v>
      </c>
      <c r="AT156">
        <f>INDEX('stovky družstva'!G$5:G$44,Výpočty!$AN157*4-3,1)</f>
        <v>0</v>
      </c>
      <c r="AU156">
        <f>INDEX('stovky družstva'!H$5:H$44,Výpočty!$AN157*4-3,1)</f>
        <v>0</v>
      </c>
      <c r="AV156">
        <f>INDEX('stovky družstva'!I$5:I$44,Výpočty!$AN157*4-3,1)</f>
        <v>0</v>
      </c>
      <c r="AW156">
        <f>INDEX('stovky družstva'!J$5:J$44,Výpočty!$AN157*4-3,1)</f>
        <v>0</v>
      </c>
      <c r="BA156" s="124"/>
      <c r="BB156" s="124"/>
      <c r="BC156" s="124"/>
      <c r="BD156" s="124"/>
      <c r="BE156" t="str">
        <f>IF('stovky startovka'!H155="","",'stovky startovka'!H155)</f>
        <v/>
      </c>
      <c r="CA156" s="124"/>
      <c r="CB156" s="124"/>
      <c r="CC156" s="124"/>
      <c r="CD156">
        <f>'Běh s PHP startovky'!O75</f>
        <v>2</v>
      </c>
      <c r="CE156" t="str">
        <f>'Běh s PHP startovky'!S75</f>
        <v/>
      </c>
    </row>
    <row r="157" spans="36:83">
      <c r="AJ157" s="124">
        <f>AQ156</f>
        <v>0</v>
      </c>
      <c r="AK157" s="124" t="str">
        <f>AQ157</f>
        <v>Jan Nikel</v>
      </c>
      <c r="AL157" s="124" t="str">
        <f>AO157</f>
        <v>Tísek</v>
      </c>
      <c r="AN157">
        <v>1</v>
      </c>
      <c r="AO157" t="str">
        <f>INDEX('stovky družstva'!B$5:B$44,Výpočty!$AN157*4-3,1)</f>
        <v>Tísek</v>
      </c>
      <c r="AP157" t="str">
        <f>INDEX('stovky družstva'!C$5:C$44,Výpočty!$AN157*4-2,1)</f>
        <v>jméno</v>
      </c>
      <c r="AQ157" t="str">
        <f>INDEX('stovky družstva'!D$5:D$44,Výpočty!$AN157*4-2,1)</f>
        <v>Jan Nikel</v>
      </c>
      <c r="AR157" t="str">
        <f>INDEX('stovky družstva'!E$5:E$44,Výpočty!$AN157*4-2,1)</f>
        <v>Jakub Baryčík</v>
      </c>
      <c r="AS157" t="str">
        <f>INDEX('stovky družstva'!F$5:F$44,Výpočty!$AN157*4-2,1)</f>
        <v>Matěj Havlásek</v>
      </c>
      <c r="AT157" t="str">
        <f>INDEX('stovky družstva'!G$5:G$44,Výpočty!$AN157*4-2,1)</f>
        <v>Přemysl Helebrand</v>
      </c>
      <c r="AU157" t="str">
        <f>INDEX('stovky družstva'!H$5:H$44,Výpočty!$AN157*4-2,1)</f>
        <v>Daniel Oprchal</v>
      </c>
      <c r="AV157">
        <f>INDEX('stovky družstva'!I$5:I$44,Výpočty!$AN157*4-2,1)</f>
        <v>0</v>
      </c>
      <c r="AW157">
        <f>INDEX('stovky družstva'!J$5:J$44,Výpočty!$AN157*4-2,1)</f>
        <v>0</v>
      </c>
      <c r="BA157" s="124">
        <v>77</v>
      </c>
      <c r="BB157" s="124" t="str">
        <f>'stovky startovka'!A156</f>
        <v/>
      </c>
      <c r="BC157" s="124">
        <f>'stovky startovka'!B156</f>
        <v>0</v>
      </c>
      <c r="BD157" s="124" t="str">
        <f>'stovky startovka'!C156</f>
        <v/>
      </c>
      <c r="BE157" t="str">
        <f>IF('stovky startovka'!H156="","",'stovky startovka'!H156)</f>
        <v/>
      </c>
      <c r="CA157" s="124" t="str">
        <f>'Běh s PHP startovky'!L76</f>
        <v/>
      </c>
      <c r="CB157" s="124">
        <f>'Běh s PHP startovky'!M76</f>
        <v>0</v>
      </c>
      <c r="CC157" s="124" t="str">
        <f>'Běh s PHP startovky'!N76</f>
        <v/>
      </c>
      <c r="CD157">
        <f>'Běh s PHP startovky'!O76</f>
        <v>1</v>
      </c>
      <c r="CE157" t="str">
        <f>'Běh s PHP startovky'!S76</f>
        <v/>
      </c>
    </row>
    <row r="158" spans="36:83">
      <c r="AJ158" s="124"/>
      <c r="AK158" s="124"/>
      <c r="AL158" s="124"/>
      <c r="AQ158">
        <f>INDEX('stovky družstva'!D$51:D$90,Výpočty!$AN159*4-3,1)</f>
        <v>0</v>
      </c>
      <c r="AR158">
        <f>INDEX('stovky družstva'!E$51:E$90,Výpočty!$AN159*4-3,1)</f>
        <v>0</v>
      </c>
      <c r="AS158">
        <f>INDEX('stovky družstva'!F$51:F$90,Výpočty!$AN159*4-3,1)</f>
        <v>0</v>
      </c>
      <c r="AT158">
        <f>INDEX('stovky družstva'!G$51:G$90,Výpočty!$AN159*4-3,1)</f>
        <v>0</v>
      </c>
      <c r="AU158">
        <f>INDEX('stovky družstva'!H$51:H$90,Výpočty!$AN159*4-3,1)</f>
        <v>0</v>
      </c>
      <c r="AV158">
        <f>INDEX('stovky družstva'!I$51:I$90,Výpočty!$AN159*4-3,1)</f>
        <v>0</v>
      </c>
      <c r="AW158">
        <f>INDEX('stovky družstva'!J$51:J$90,Výpočty!$AN159*4-3,1)</f>
        <v>0</v>
      </c>
      <c r="BA158" s="124"/>
      <c r="BB158" s="124"/>
      <c r="BC158" s="124"/>
      <c r="BD158" s="124"/>
      <c r="BE158" t="str">
        <f>IF('stovky startovka'!H157="","",'stovky startovka'!H157)</f>
        <v/>
      </c>
      <c r="CA158" s="124"/>
      <c r="CB158" s="124"/>
      <c r="CC158" s="124"/>
      <c r="CD158">
        <f>'Běh s PHP startovky'!O77</f>
        <v>2</v>
      </c>
      <c r="CE158" t="str">
        <f>'Běh s PHP startovky'!S77</f>
        <v/>
      </c>
    </row>
    <row r="159" spans="36:83">
      <c r="AJ159" s="124">
        <f t="shared" ref="AJ159" si="584">AQ158</f>
        <v>0</v>
      </c>
      <c r="AK159" s="124" t="str">
        <f t="shared" ref="AK159" si="585">AQ159</f>
        <v>Natálie Sokolová</v>
      </c>
      <c r="AL159" s="124" t="str">
        <f t="shared" ref="AL159" si="586">AO159</f>
        <v>Hájov</v>
      </c>
      <c r="AN159">
        <v>1</v>
      </c>
      <c r="AO159" t="str">
        <f>INDEX('stovky družstva'!B$51:B$90,Výpočty!$AN159*4-3,1)</f>
        <v>Hájov</v>
      </c>
      <c r="AP159" t="str">
        <f>INDEX('stovky družstva'!C$51:C$90,Výpočty!$AN159*4-2,1)</f>
        <v>jméno</v>
      </c>
      <c r="AQ159" t="str">
        <f>INDEX('stovky družstva'!D$51:D$90,Výpočty!$AN159*4-2,1)</f>
        <v>Natálie Sokolová</v>
      </c>
      <c r="AR159" t="str">
        <f>INDEX('stovky družstva'!E$51:E$90,Výpočty!$AN159*4-2,1)</f>
        <v>Tereza Šimečková</v>
      </c>
      <c r="AS159" t="str">
        <f>INDEX('stovky družstva'!F$51:F$90,Výpočty!$AN159*4-2,1)</f>
        <v>Markéta Maléřová</v>
      </c>
      <c r="AT159" t="str">
        <f>INDEX('stovky družstva'!G$51:G$90,Výpočty!$AN159*4-2,1)</f>
        <v>Anna Kabátová</v>
      </c>
      <c r="AU159" t="str">
        <f>INDEX('stovky družstva'!H$51:H$90,Výpočty!$AN159*4-2,1)</f>
        <v>Tereza Jiříková</v>
      </c>
      <c r="AV159" t="str">
        <f>INDEX('stovky družstva'!I$51:I$90,Výpočty!$AN159*4-2,1)</f>
        <v>Karolína Zárubová</v>
      </c>
      <c r="AW159" t="str">
        <f>INDEX('stovky družstva'!J$51:J$90,Výpočty!$AN159*4-2,1)</f>
        <v>Agáta Holubová</v>
      </c>
      <c r="BA159" s="124">
        <v>78</v>
      </c>
      <c r="BB159" s="124" t="str">
        <f>'stovky startovka'!A158</f>
        <v/>
      </c>
      <c r="BC159" s="124">
        <f>'stovky startovka'!B158</f>
        <v>0</v>
      </c>
      <c r="BD159" s="124" t="str">
        <f>'stovky startovka'!C158</f>
        <v/>
      </c>
      <c r="BE159" t="str">
        <f>IF('stovky startovka'!H158="","",'stovky startovka'!H158)</f>
        <v/>
      </c>
      <c r="CA159" s="124" t="str">
        <f>'Běh s PHP startovky'!L78</f>
        <v/>
      </c>
      <c r="CB159" s="124">
        <f>'Běh s PHP startovky'!M78</f>
        <v>0</v>
      </c>
      <c r="CC159" s="124" t="str">
        <f>'Běh s PHP startovky'!N78</f>
        <v/>
      </c>
      <c r="CD159">
        <f>'Běh s PHP startovky'!O78</f>
        <v>1</v>
      </c>
      <c r="CE159" t="str">
        <f>'Běh s PHP startovky'!S78</f>
        <v/>
      </c>
    </row>
    <row r="160" spans="36:83">
      <c r="AJ160" s="124"/>
      <c r="AK160" s="124"/>
      <c r="AL160" s="124"/>
      <c r="AQ160">
        <f>INDEX('stovky družstva'!D$97:D$136,Výpočty!$AN161*4-3,1)</f>
        <v>42</v>
      </c>
      <c r="AR160">
        <f>INDEX('stovky družstva'!E$97:E$136,Výpočty!$AN161*4-3,1)</f>
        <v>5</v>
      </c>
      <c r="AS160">
        <f>INDEX('stovky družstva'!F$97:F$136,Výpočty!$AN161*4-3,1)</f>
        <v>44</v>
      </c>
      <c r="AT160">
        <f>INDEX('stovky družstva'!G$97:G$136,Výpočty!$AN161*4-3,1)</f>
        <v>10</v>
      </c>
      <c r="AU160">
        <f>INDEX('stovky družstva'!H$97:H$136,Výpočty!$AN161*4-3,1)</f>
        <v>46</v>
      </c>
      <c r="AV160">
        <f>INDEX('stovky družstva'!I$97:I$136,Výpočty!$AN161*4-3,1)</f>
        <v>48</v>
      </c>
      <c r="AW160">
        <f>INDEX('stovky družstva'!J$97:J$136,Výpočty!$AN161*4-3,1)</f>
        <v>15</v>
      </c>
      <c r="BA160" s="124"/>
      <c r="BB160" s="124"/>
      <c r="BC160" s="124"/>
      <c r="BD160" s="124"/>
      <c r="BE160" t="str">
        <f>IF('stovky startovka'!H159="","",'stovky startovka'!H159)</f>
        <v/>
      </c>
      <c r="CA160" s="124"/>
      <c r="CB160" s="124"/>
      <c r="CC160" s="124"/>
      <c r="CD160">
        <f>'Běh s PHP startovky'!O79</f>
        <v>2</v>
      </c>
      <c r="CE160" t="str">
        <f>'Běh s PHP startovky'!S79</f>
        <v/>
      </c>
    </row>
    <row r="161" spans="36:83">
      <c r="AJ161" s="124">
        <f t="shared" ref="AJ161" si="587">AQ160</f>
        <v>42</v>
      </c>
      <c r="AK161" s="124">
        <f t="shared" ref="AK161" si="588">AQ161</f>
        <v>0</v>
      </c>
      <c r="AL161" s="124" t="str">
        <f t="shared" ref="AL161" si="589">AO161</f>
        <v/>
      </c>
      <c r="AN161">
        <v>1</v>
      </c>
      <c r="AO161" t="str">
        <f>INDEX('stovky družstva'!B$97:B$136,Výpočty!$AN161*4-3,1)</f>
        <v/>
      </c>
      <c r="AP161" t="str">
        <f>INDEX('stovky družstva'!C$97:C$136,Výpočty!$AN161*4-2,1)</f>
        <v>jméno</v>
      </c>
      <c r="AQ161">
        <f>INDEX('stovky družstva'!D$97:D$136,Výpočty!$AN161*4-2,1)</f>
        <v>0</v>
      </c>
      <c r="AR161">
        <f>INDEX('stovky družstva'!E$97:E$136,Výpočty!$AN161*4-2,1)</f>
        <v>0</v>
      </c>
      <c r="AS161">
        <f>INDEX('stovky družstva'!F$97:F$136,Výpočty!$AN161*4-2,1)</f>
        <v>0</v>
      </c>
      <c r="AT161">
        <f>INDEX('stovky družstva'!G$97:G$136,Výpočty!$AN161*4-2,1)</f>
        <v>0</v>
      </c>
      <c r="AU161">
        <f>INDEX('stovky družstva'!H$97:H$136,Výpočty!$AN161*4-2,1)</f>
        <v>0</v>
      </c>
      <c r="AV161">
        <f>INDEX('stovky družstva'!I$97:I$136,Výpočty!$AN161*4-2,1)</f>
        <v>0</v>
      </c>
      <c r="AW161">
        <f>INDEX('stovky družstva'!J$97:J$136,Výpočty!$AN161*4-2,1)</f>
        <v>0</v>
      </c>
      <c r="BA161" s="124">
        <v>79</v>
      </c>
      <c r="BB161" s="124" t="str">
        <f>'stovky startovka'!A160</f>
        <v/>
      </c>
      <c r="BC161" s="124">
        <f>'stovky startovka'!B160</f>
        <v>0</v>
      </c>
      <c r="BD161" s="124" t="str">
        <f>'stovky startovka'!C160</f>
        <v/>
      </c>
      <c r="BE161" t="str">
        <f>IF('stovky startovka'!H160="","",'stovky startovka'!H160)</f>
        <v/>
      </c>
      <c r="CA161" s="124" t="str">
        <f>'Běh s PHP startovky'!L80</f>
        <v/>
      </c>
      <c r="CB161" s="124">
        <f>'Běh s PHP startovky'!M80</f>
        <v>0</v>
      </c>
      <c r="CC161" s="124" t="str">
        <f>'Běh s PHP startovky'!N80</f>
        <v/>
      </c>
      <c r="CD161">
        <f>'Běh s PHP startovky'!O80</f>
        <v>1</v>
      </c>
      <c r="CE161" t="str">
        <f>'Běh s PHP startovky'!S80</f>
        <v/>
      </c>
    </row>
    <row r="162" spans="36:83">
      <c r="AJ162" s="124"/>
      <c r="AK162" s="124"/>
      <c r="AL162" s="124"/>
      <c r="AQ162">
        <f>INDEX('stovky družstva'!D$5:D$44,Výpočty!$AN163*4-3,1)</f>
        <v>0</v>
      </c>
      <c r="AR162">
        <f>INDEX('stovky družstva'!E$5:E$44,Výpočty!$AN163*4-3,1)</f>
        <v>0</v>
      </c>
      <c r="AS162">
        <f>INDEX('stovky družstva'!F$5:F$44,Výpočty!$AN163*4-3,1)</f>
        <v>0</v>
      </c>
      <c r="AT162">
        <f>INDEX('stovky družstva'!G$5:G$44,Výpočty!$AN163*4-3,1)</f>
        <v>0</v>
      </c>
      <c r="AU162">
        <f>INDEX('stovky družstva'!H$5:H$44,Výpočty!$AN163*4-3,1)</f>
        <v>0</v>
      </c>
      <c r="AV162">
        <f>INDEX('stovky družstva'!I$5:I$44,Výpočty!$AN163*4-3,1)</f>
        <v>0</v>
      </c>
      <c r="AW162">
        <f>INDEX('stovky družstva'!J$5:J$44,Výpočty!$AN163*4-3,1)</f>
        <v>0</v>
      </c>
      <c r="BA162" s="124"/>
      <c r="BB162" s="124"/>
      <c r="BC162" s="124"/>
      <c r="BD162" s="124"/>
      <c r="BE162" t="str">
        <f>IF('stovky startovka'!H161="","",'stovky startovka'!H161)</f>
        <v/>
      </c>
      <c r="CA162" s="124"/>
      <c r="CB162" s="124"/>
      <c r="CC162" s="124"/>
      <c r="CD162">
        <f>'Běh s PHP startovky'!O81</f>
        <v>2</v>
      </c>
      <c r="CE162" t="str">
        <f>'Běh s PHP startovky'!S81</f>
        <v/>
      </c>
    </row>
    <row r="163" spans="36:83">
      <c r="AJ163" s="124">
        <f t="shared" ref="AJ163" si="590">AQ162</f>
        <v>0</v>
      </c>
      <c r="AK163" s="124" t="str">
        <f t="shared" ref="AK163" si="591">AQ163</f>
        <v>Josef Mičulka</v>
      </c>
      <c r="AL163" s="124" t="str">
        <f t="shared" ref="AL163" si="592">AO163</f>
        <v>Hájov</v>
      </c>
      <c r="AN163">
        <f>AN157+1</f>
        <v>2</v>
      </c>
      <c r="AO163" t="str">
        <f>INDEX('stovky družstva'!B$5:B$44,Výpočty!$AN163*4-3,1)</f>
        <v>Hájov</v>
      </c>
      <c r="AQ163" t="str">
        <f>INDEX('stovky družstva'!D$5:D$44,Výpočty!$AN163*4-2,1)</f>
        <v>Josef Mičulka</v>
      </c>
      <c r="AR163" t="str">
        <f>INDEX('stovky družstva'!E$5:E$44,Výpočty!$AN163*4-2,1)</f>
        <v>Ondřej Hlaváč</v>
      </c>
      <c r="AS163" t="str">
        <f>INDEX('stovky družstva'!F$5:F$44,Výpočty!$AN163*4-2,1)</f>
        <v>Bartoloměj Filip</v>
      </c>
      <c r="AT163" t="str">
        <f>INDEX('stovky družstva'!G$5:G$44,Výpočty!$AN163*4-2,1)</f>
        <v>Michal Záruba</v>
      </c>
      <c r="AU163" t="str">
        <f>INDEX('stovky družstva'!H$5:H$44,Výpočty!$AN163*4-2,1)</f>
        <v>Filip Zahradník</v>
      </c>
      <c r="AV163" t="str">
        <f>INDEX('stovky družstva'!I$5:I$44,Výpočty!$AN163*4-2,1)</f>
        <v>Marek Svatoš</v>
      </c>
      <c r="AW163" t="str">
        <f>INDEX('stovky družstva'!J$5:J$44,Výpočty!$AN163*4-2,1)</f>
        <v>Matěj Filip</v>
      </c>
      <c r="BA163" s="124">
        <v>80</v>
      </c>
      <c r="BB163" s="124" t="str">
        <f>'stovky startovka'!A162</f>
        <v/>
      </c>
      <c r="BC163" s="124">
        <f>'stovky startovka'!B162</f>
        <v>0</v>
      </c>
      <c r="BD163" s="124" t="str">
        <f>'stovky startovka'!C162</f>
        <v/>
      </c>
      <c r="BE163" t="str">
        <f>IF('stovky startovka'!H162="","",'stovky startovka'!H162)</f>
        <v/>
      </c>
      <c r="CA163" s="124" t="str">
        <f>'Běh s PHP startovky'!L82</f>
        <v/>
      </c>
      <c r="CB163" s="124">
        <f>'Běh s PHP startovky'!M82</f>
        <v>0</v>
      </c>
      <c r="CC163" s="124" t="str">
        <f>'Běh s PHP startovky'!N82</f>
        <v/>
      </c>
      <c r="CD163">
        <f>'Běh s PHP startovky'!O82</f>
        <v>1</v>
      </c>
      <c r="CE163" t="str">
        <f>'Běh s PHP startovky'!S82</f>
        <v/>
      </c>
    </row>
    <row r="164" spans="36:83">
      <c r="AJ164" s="124"/>
      <c r="AK164" s="124"/>
      <c r="AL164" s="124"/>
      <c r="AQ164">
        <f>INDEX('stovky družstva'!D$51:D$90,Výpočty!$AN165*4-3,1)</f>
        <v>0</v>
      </c>
      <c r="AR164">
        <f>INDEX('stovky družstva'!E$51:E$90,Výpočty!$AN165*4-3,1)</f>
        <v>0</v>
      </c>
      <c r="AS164">
        <f>INDEX('stovky družstva'!F$51:F$90,Výpočty!$AN165*4-3,1)</f>
        <v>0</v>
      </c>
      <c r="AT164">
        <f>INDEX('stovky družstva'!G$51:G$90,Výpočty!$AN165*4-3,1)</f>
        <v>0</v>
      </c>
      <c r="AU164">
        <f>INDEX('stovky družstva'!H$51:H$90,Výpočty!$AN165*4-3,1)</f>
        <v>0</v>
      </c>
      <c r="AV164">
        <f>INDEX('stovky družstva'!I$51:I$90,Výpočty!$AN165*4-3,1)</f>
        <v>0</v>
      </c>
      <c r="AW164">
        <f>INDEX('stovky družstva'!J$51:J$90,Výpočty!$AN165*4-3,1)</f>
        <v>0</v>
      </c>
      <c r="BA164" s="124"/>
      <c r="BB164" s="124"/>
      <c r="BC164" s="124"/>
      <c r="BD164" s="124"/>
      <c r="BE164" t="str">
        <f>IF('stovky startovka'!H163="","",'stovky startovka'!H163)</f>
        <v/>
      </c>
      <c r="CA164" s="124"/>
      <c r="CB164" s="124"/>
      <c r="CC164" s="124"/>
      <c r="CD164">
        <f>'Běh s PHP startovky'!O83</f>
        <v>2</v>
      </c>
      <c r="CE164" t="str">
        <f>'Běh s PHP startovky'!S83</f>
        <v/>
      </c>
    </row>
    <row r="165" spans="36:83">
      <c r="AJ165" s="124">
        <f t="shared" ref="AJ165" si="593">AQ164</f>
        <v>0</v>
      </c>
      <c r="AK165" s="124" t="str">
        <f t="shared" ref="AK165" si="594">AQ165</f>
        <v>Lea Zajíčková</v>
      </c>
      <c r="AL165" s="124" t="str">
        <f t="shared" ref="AL165" si="595">AO165</f>
        <v>Tísek</v>
      </c>
      <c r="AN165">
        <f t="shared" ref="AN165" si="596">AN159+1</f>
        <v>2</v>
      </c>
      <c r="AO165" t="str">
        <f>INDEX('stovky družstva'!B$51:B$90,Výpočty!$AN165*4-3,1)</f>
        <v>Tísek</v>
      </c>
      <c r="AQ165" t="str">
        <f>INDEX('stovky družstva'!D$51:D$90,Výpočty!$AN165*4-2,1)</f>
        <v>Lea Zajíčková</v>
      </c>
      <c r="AR165" t="str">
        <f>INDEX('stovky družstva'!E$51:E$90,Výpočty!$AN165*4-2,1)</f>
        <v>Natálie Vondráková</v>
      </c>
      <c r="AS165" t="str">
        <f>INDEX('stovky družstva'!F$51:F$90,Výpočty!$AN165*4-2,1)</f>
        <v>Karolína Gelnarová</v>
      </c>
      <c r="AT165" t="str">
        <f>INDEX('stovky družstva'!G$51:G$90,Výpočty!$AN165*4-2,1)</f>
        <v>Natálie Slezáková</v>
      </c>
      <c r="AU165" t="str">
        <f>INDEX('stovky družstva'!H$51:H$90,Výpočty!$AN165*4-2,1)</f>
        <v>Zuzana Malá</v>
      </c>
      <c r="AV165" t="str">
        <f>INDEX('stovky družstva'!I$51:I$90,Výpočty!$AN165*4-2,1)</f>
        <v>Emily Rychtárová</v>
      </c>
      <c r="AW165" t="str">
        <f>INDEX('stovky družstva'!J$51:J$90,Výpočty!$AN165*4-2,1)</f>
        <v>Simona Švejdová</v>
      </c>
      <c r="BA165" s="124">
        <f>BA5</f>
        <v>1</v>
      </c>
      <c r="BB165" s="124" t="str">
        <f>'stovky startovka'!L4</f>
        <v/>
      </c>
      <c r="BC165" s="124">
        <f>'stovky startovka'!M4</f>
        <v>0</v>
      </c>
      <c r="BD165" s="124" t="str">
        <f>'stovky startovka'!N4</f>
        <v/>
      </c>
      <c r="BE165" t="str">
        <f>'stovky startovka'!S4</f>
        <v/>
      </c>
    </row>
    <row r="166" spans="36:83">
      <c r="AJ166" s="124"/>
      <c r="AK166" s="124"/>
      <c r="AL166" s="124"/>
      <c r="AQ166" t="str">
        <f>INDEX('stovky družstva'!D$97:D$136,Výpočty!$AN167*4-3,1)</f>
        <v/>
      </c>
      <c r="AR166" t="str">
        <f>INDEX('stovky družstva'!E$97:E$136,Výpočty!$AN167*4-3,1)</f>
        <v/>
      </c>
      <c r="AS166" t="str">
        <f>INDEX('stovky družstva'!F$97:F$136,Výpočty!$AN167*4-3,1)</f>
        <v/>
      </c>
      <c r="AT166" t="str">
        <f>INDEX('stovky družstva'!G$97:G$136,Výpočty!$AN167*4-3,1)</f>
        <v/>
      </c>
      <c r="AU166" t="str">
        <f>INDEX('stovky družstva'!H$97:H$136,Výpočty!$AN167*4-3,1)</f>
        <v/>
      </c>
      <c r="AV166" t="str">
        <f>INDEX('stovky družstva'!I$97:I$136,Výpočty!$AN167*4-3,1)</f>
        <v/>
      </c>
      <c r="AW166" t="str">
        <f>INDEX('stovky družstva'!J$97:J$136,Výpočty!$AN167*4-3,1)</f>
        <v/>
      </c>
      <c r="BA166" s="124"/>
      <c r="BB166" s="124"/>
      <c r="BC166" s="124"/>
      <c r="BD166" s="124"/>
      <c r="BE166" t="str">
        <f>'stovky startovka'!S5</f>
        <v/>
      </c>
    </row>
    <row r="167" spans="36:83">
      <c r="AJ167" s="124" t="str">
        <f t="shared" ref="AJ167" si="597">AQ166</f>
        <v/>
      </c>
      <c r="AK167" s="124">
        <f t="shared" ref="AK167" si="598">AQ167</f>
        <v>0</v>
      </c>
      <c r="AL167" s="124">
        <f t="shared" ref="AL167" si="599">AO167</f>
        <v>0</v>
      </c>
      <c r="AN167">
        <f t="shared" ref="AN167" si="600">AN161+1</f>
        <v>2</v>
      </c>
      <c r="AO167">
        <f>INDEX('stovky družstva'!B$97:B$136,Výpočty!$AN167*4-3,1)</f>
        <v>0</v>
      </c>
      <c r="AQ167">
        <f>INDEX('stovky družstva'!D$97:D$136,Výpočty!$AN167*4-2,1)</f>
        <v>0</v>
      </c>
      <c r="AR167">
        <f>INDEX('stovky družstva'!E$97:E$136,Výpočty!$AN167*4-2,1)</f>
        <v>0</v>
      </c>
      <c r="AS167">
        <f>INDEX('stovky družstva'!F$97:F$136,Výpočty!$AN167*4-2,1)</f>
        <v>0</v>
      </c>
      <c r="AT167">
        <f>INDEX('stovky družstva'!G$97:G$136,Výpočty!$AN167*4-2,1)</f>
        <v>0</v>
      </c>
      <c r="AU167">
        <f>INDEX('stovky družstva'!H$97:H$136,Výpočty!$AN167*4-2,1)</f>
        <v>0</v>
      </c>
      <c r="AV167">
        <f>INDEX('stovky družstva'!I$97:I$136,Výpočty!$AN167*4-2,1)</f>
        <v>0</v>
      </c>
      <c r="AW167">
        <f>INDEX('stovky družstva'!J$97:J$136,Výpočty!$AN167*4-2,1)</f>
        <v>0</v>
      </c>
      <c r="BA167" s="124">
        <f t="shared" ref="BA167" si="601">BA7</f>
        <v>2</v>
      </c>
      <c r="BB167" s="124" t="str">
        <f>'stovky startovka'!L6</f>
        <v/>
      </c>
      <c r="BC167" s="124">
        <f>'stovky startovka'!M6</f>
        <v>0</v>
      </c>
      <c r="BD167" s="124" t="str">
        <f>'stovky startovka'!N6</f>
        <v/>
      </c>
      <c r="BE167" t="str">
        <f>'stovky startovka'!S6</f>
        <v/>
      </c>
    </row>
    <row r="168" spans="36:83">
      <c r="AJ168" s="124"/>
      <c r="AK168" s="124"/>
      <c r="AL168" s="124"/>
      <c r="AQ168" t="str">
        <f>INDEX('stovky družstva'!D$5:D$44,Výpočty!$AN169*4-3,1)</f>
        <v/>
      </c>
      <c r="AR168" t="str">
        <f>INDEX('stovky družstva'!E$5:E$44,Výpočty!$AN169*4-3,1)</f>
        <v/>
      </c>
      <c r="AS168" t="str">
        <f>INDEX('stovky družstva'!F$5:F$44,Výpočty!$AN169*4-3,1)</f>
        <v/>
      </c>
      <c r="AT168" t="str">
        <f>INDEX('stovky družstva'!G$5:G$44,Výpočty!$AN169*4-3,1)</f>
        <v/>
      </c>
      <c r="AU168" t="str">
        <f>INDEX('stovky družstva'!H$5:H$44,Výpočty!$AN169*4-3,1)</f>
        <v/>
      </c>
      <c r="AV168" t="str">
        <f>INDEX('stovky družstva'!I$5:I$44,Výpočty!$AN169*4-3,1)</f>
        <v/>
      </c>
      <c r="AW168" t="str">
        <f>INDEX('stovky družstva'!J$5:J$44,Výpočty!$AN169*4-3,1)</f>
        <v/>
      </c>
      <c r="BA168" s="124"/>
      <c r="BB168" s="124"/>
      <c r="BC168" s="124"/>
      <c r="BD168" s="124"/>
      <c r="BE168" t="str">
        <f>'stovky startovka'!S7</f>
        <v/>
      </c>
    </row>
    <row r="169" spans="36:83">
      <c r="AJ169" s="124" t="str">
        <f t="shared" ref="AJ169" si="602">AQ168</f>
        <v/>
      </c>
      <c r="AK169" s="124">
        <f t="shared" ref="AK169" si="603">AQ169</f>
        <v>0</v>
      </c>
      <c r="AL169" s="124" t="str">
        <f t="shared" ref="AL169" si="604">AO169</f>
        <v/>
      </c>
      <c r="AN169">
        <f t="shared" ref="AN169" si="605">AN163+1</f>
        <v>3</v>
      </c>
      <c r="AO169" t="str">
        <f>INDEX('stovky družstva'!B$5:B$44,Výpočty!$AN169*4-3,1)</f>
        <v/>
      </c>
      <c r="AQ169">
        <f>INDEX('stovky družstva'!D$5:D$44,Výpočty!$AN169*4-2,1)</f>
        <v>0</v>
      </c>
      <c r="AR169">
        <f>INDEX('stovky družstva'!E$5:E$44,Výpočty!$AN169*4-2,1)</f>
        <v>0</v>
      </c>
      <c r="AS169">
        <f>INDEX('stovky družstva'!F$5:F$44,Výpočty!$AN169*4-2,1)</f>
        <v>0</v>
      </c>
      <c r="AT169">
        <f>INDEX('stovky družstva'!G$5:G$44,Výpočty!$AN169*4-2,1)</f>
        <v>0</v>
      </c>
      <c r="AU169">
        <f>INDEX('stovky družstva'!H$5:H$44,Výpočty!$AN169*4-2,1)</f>
        <v>0</v>
      </c>
      <c r="AV169">
        <f>INDEX('stovky družstva'!I$5:I$44,Výpočty!$AN169*4-2,1)</f>
        <v>0</v>
      </c>
      <c r="AW169">
        <f>INDEX('stovky družstva'!J$5:J$44,Výpočty!$AN169*4-2,1)</f>
        <v>0</v>
      </c>
      <c r="BA169" s="124">
        <f t="shared" ref="BA169" si="606">BA9</f>
        <v>3</v>
      </c>
      <c r="BB169" s="124" t="str">
        <f>'stovky startovka'!L8</f>
        <v/>
      </c>
      <c r="BC169" s="124">
        <f>'stovky startovka'!M8</f>
        <v>0</v>
      </c>
      <c r="BD169" s="124" t="str">
        <f>'stovky startovka'!N8</f>
        <v/>
      </c>
      <c r="BE169" t="str">
        <f>'stovky startovka'!S8</f>
        <v/>
      </c>
    </row>
    <row r="170" spans="36:83">
      <c r="AJ170" s="124"/>
      <c r="AK170" s="124"/>
      <c r="AL170" s="124"/>
      <c r="AQ170" t="str">
        <f>INDEX('stovky družstva'!D$51:D$90,Výpočty!$AN171*4-3,1)</f>
        <v/>
      </c>
      <c r="AR170" t="str">
        <f>INDEX('stovky družstva'!E$51:E$90,Výpočty!$AN171*4-3,1)</f>
        <v/>
      </c>
      <c r="AS170" t="str">
        <f>INDEX('stovky družstva'!F$51:F$90,Výpočty!$AN171*4-3,1)</f>
        <v/>
      </c>
      <c r="AT170" t="str">
        <f>INDEX('stovky družstva'!G$51:G$90,Výpočty!$AN171*4-3,1)</f>
        <v/>
      </c>
      <c r="AU170" t="str">
        <f>INDEX('stovky družstva'!H$51:H$90,Výpočty!$AN171*4-3,1)</f>
        <v/>
      </c>
      <c r="AV170" t="str">
        <f>INDEX('stovky družstva'!I$51:I$90,Výpočty!$AN171*4-3,1)</f>
        <v/>
      </c>
      <c r="AW170" t="str">
        <f>INDEX('stovky družstva'!J$51:J$90,Výpočty!$AN171*4-3,1)</f>
        <v/>
      </c>
      <c r="BA170" s="124"/>
      <c r="BB170" s="124"/>
      <c r="BC170" s="124"/>
      <c r="BD170" s="124"/>
      <c r="BE170" t="str">
        <f>'stovky startovka'!S9</f>
        <v/>
      </c>
    </row>
    <row r="171" spans="36:83">
      <c r="AJ171" s="124" t="str">
        <f t="shared" ref="AJ171" si="607">AQ170</f>
        <v/>
      </c>
      <c r="AK171" s="124">
        <f t="shared" ref="AK171" si="608">AQ171</f>
        <v>0</v>
      </c>
      <c r="AL171" s="124">
        <f t="shared" ref="AL171" si="609">AO171</f>
        <v>0</v>
      </c>
      <c r="AN171">
        <f t="shared" ref="AN171" si="610">AN165+1</f>
        <v>3</v>
      </c>
      <c r="AO171">
        <f>INDEX('stovky družstva'!B$51:B$90,Výpočty!$AN171*4-3,1)</f>
        <v>0</v>
      </c>
      <c r="AQ171">
        <f>INDEX('stovky družstva'!D$51:D$90,Výpočty!$AN171*4-2,1)</f>
        <v>0</v>
      </c>
      <c r="AR171">
        <f>INDEX('stovky družstva'!E$51:E$90,Výpočty!$AN171*4-2,1)</f>
        <v>0</v>
      </c>
      <c r="AS171">
        <f>INDEX('stovky družstva'!F$51:F$90,Výpočty!$AN171*4-2,1)</f>
        <v>0</v>
      </c>
      <c r="AT171">
        <f>INDEX('stovky družstva'!G$51:G$90,Výpočty!$AN171*4-2,1)</f>
        <v>0</v>
      </c>
      <c r="AU171">
        <f>INDEX('stovky družstva'!H$51:H$90,Výpočty!$AN171*4-2,1)</f>
        <v>0</v>
      </c>
      <c r="AV171">
        <f>INDEX('stovky družstva'!I$51:I$90,Výpočty!$AN171*4-2,1)</f>
        <v>0</v>
      </c>
      <c r="AW171">
        <f>INDEX('stovky družstva'!J$51:J$90,Výpočty!$AN171*4-2,1)</f>
        <v>0</v>
      </c>
      <c r="BA171" s="124">
        <f t="shared" ref="BA171" si="611">BA11</f>
        <v>4</v>
      </c>
      <c r="BB171" s="124" t="str">
        <f>'stovky startovka'!L10</f>
        <v/>
      </c>
      <c r="BC171" s="124">
        <f>'stovky startovka'!M10</f>
        <v>0</v>
      </c>
      <c r="BD171" s="124" t="str">
        <f>'stovky startovka'!N10</f>
        <v/>
      </c>
      <c r="BE171" t="str">
        <f>'stovky startovka'!S10</f>
        <v/>
      </c>
    </row>
    <row r="172" spans="36:83">
      <c r="AJ172" s="124"/>
      <c r="AK172" s="124"/>
      <c r="AL172" s="124"/>
      <c r="AQ172" t="str">
        <f>INDEX('stovky družstva'!D$97:D$136,Výpočty!$AN173*4-3,1)</f>
        <v/>
      </c>
      <c r="AR172" t="str">
        <f>INDEX('stovky družstva'!E$97:E$136,Výpočty!$AN173*4-3,1)</f>
        <v/>
      </c>
      <c r="AS172" t="str">
        <f>INDEX('stovky družstva'!F$97:F$136,Výpočty!$AN173*4-3,1)</f>
        <v/>
      </c>
      <c r="AT172" t="str">
        <f>INDEX('stovky družstva'!G$97:G$136,Výpočty!$AN173*4-3,1)</f>
        <v/>
      </c>
      <c r="AU172" t="str">
        <f>INDEX('stovky družstva'!H$97:H$136,Výpočty!$AN173*4-3,1)</f>
        <v/>
      </c>
      <c r="AV172" t="str">
        <f>INDEX('stovky družstva'!I$97:I$136,Výpočty!$AN173*4-3,1)</f>
        <v/>
      </c>
      <c r="AW172" t="str">
        <f>INDEX('stovky družstva'!J$97:J$136,Výpočty!$AN173*4-3,1)</f>
        <v/>
      </c>
      <c r="BA172" s="124"/>
      <c r="BB172" s="124"/>
      <c r="BC172" s="124"/>
      <c r="BD172" s="124"/>
      <c r="BE172" t="str">
        <f>'stovky startovka'!S11</f>
        <v/>
      </c>
    </row>
    <row r="173" spans="36:83">
      <c r="AJ173" s="124" t="str">
        <f t="shared" ref="AJ173" si="612">AQ172</f>
        <v/>
      </c>
      <c r="AK173" s="124">
        <f t="shared" ref="AK173" si="613">AQ173</f>
        <v>0</v>
      </c>
      <c r="AL173" s="124">
        <f t="shared" ref="AL173" si="614">AO173</f>
        <v>0</v>
      </c>
      <c r="AN173">
        <f t="shared" ref="AN173" si="615">AN167+1</f>
        <v>3</v>
      </c>
      <c r="AO173">
        <f>INDEX('stovky družstva'!B$97:B$136,Výpočty!$AN173*4-3,1)</f>
        <v>0</v>
      </c>
      <c r="AQ173">
        <f>INDEX('stovky družstva'!D$97:D$136,Výpočty!$AN173*4-2,1)</f>
        <v>0</v>
      </c>
      <c r="AR173">
        <f>INDEX('stovky družstva'!E$97:E$136,Výpočty!$AN173*4-2,1)</f>
        <v>0</v>
      </c>
      <c r="AS173">
        <f>INDEX('stovky družstva'!F$97:F$136,Výpočty!$AN173*4-2,1)</f>
        <v>0</v>
      </c>
      <c r="AT173">
        <f>INDEX('stovky družstva'!G$97:G$136,Výpočty!$AN173*4-2,1)</f>
        <v>0</v>
      </c>
      <c r="AU173">
        <f>INDEX('stovky družstva'!H$97:H$136,Výpočty!$AN173*4-2,1)</f>
        <v>0</v>
      </c>
      <c r="AV173">
        <f>INDEX('stovky družstva'!I$97:I$136,Výpočty!$AN173*4-2,1)</f>
        <v>0</v>
      </c>
      <c r="AW173">
        <f>INDEX('stovky družstva'!J$97:J$136,Výpočty!$AN173*4-2,1)</f>
        <v>0</v>
      </c>
      <c r="BA173" s="124">
        <f t="shared" ref="BA173" si="616">BA13</f>
        <v>5</v>
      </c>
      <c r="BB173" s="124" t="str">
        <f>'stovky startovka'!L12</f>
        <v/>
      </c>
      <c r="BC173" s="124">
        <f>'stovky startovka'!M12</f>
        <v>0</v>
      </c>
      <c r="BD173" s="124" t="str">
        <f>'stovky startovka'!N12</f>
        <v/>
      </c>
      <c r="BE173" t="str">
        <f>'stovky startovka'!S12</f>
        <v/>
      </c>
    </row>
    <row r="174" spans="36:83">
      <c r="AJ174" s="124"/>
      <c r="AK174" s="124"/>
      <c r="AL174" s="124"/>
      <c r="AQ174" t="str">
        <f>INDEX('stovky družstva'!D$5:D$44,Výpočty!$AN175*4-3,1)</f>
        <v/>
      </c>
      <c r="AR174" t="str">
        <f>INDEX('stovky družstva'!E$5:E$44,Výpočty!$AN175*4-3,1)</f>
        <v/>
      </c>
      <c r="AS174" t="str">
        <f>INDEX('stovky družstva'!F$5:F$44,Výpočty!$AN175*4-3,1)</f>
        <v/>
      </c>
      <c r="AT174" t="str">
        <f>INDEX('stovky družstva'!G$5:G$44,Výpočty!$AN175*4-3,1)</f>
        <v/>
      </c>
      <c r="AU174" t="str">
        <f>INDEX('stovky družstva'!H$5:H$44,Výpočty!$AN175*4-3,1)</f>
        <v/>
      </c>
      <c r="AV174" t="str">
        <f>INDEX('stovky družstva'!I$5:I$44,Výpočty!$AN175*4-3,1)</f>
        <v/>
      </c>
      <c r="AW174" t="str">
        <f>INDEX('stovky družstva'!J$5:J$44,Výpočty!$AN175*4-3,1)</f>
        <v/>
      </c>
      <c r="BA174" s="124"/>
      <c r="BB174" s="124"/>
      <c r="BC174" s="124"/>
      <c r="BD174" s="124"/>
      <c r="BE174" t="str">
        <f>'stovky startovka'!S13</f>
        <v/>
      </c>
    </row>
    <row r="175" spans="36:83">
      <c r="AJ175" s="124" t="str">
        <f t="shared" ref="AJ175" si="617">AQ174</f>
        <v/>
      </c>
      <c r="AK175" s="124">
        <f t="shared" ref="AK175" si="618">AQ175</f>
        <v>0</v>
      </c>
      <c r="AL175" s="124">
        <f t="shared" ref="AL175" si="619">AO175</f>
        <v>0</v>
      </c>
      <c r="AN175">
        <f t="shared" ref="AN175" si="620">AN169+1</f>
        <v>4</v>
      </c>
      <c r="AO175">
        <f>INDEX('stovky družstva'!B$5:B$44,Výpočty!$AN175*4-3,1)</f>
        <v>0</v>
      </c>
      <c r="AQ175">
        <f>INDEX('stovky družstva'!D$5:D$44,Výpočty!$AN175*4-2,1)</f>
        <v>0</v>
      </c>
      <c r="AR175">
        <f>INDEX('stovky družstva'!E$5:E$44,Výpočty!$AN175*4-2,1)</f>
        <v>0</v>
      </c>
      <c r="AS175">
        <f>INDEX('stovky družstva'!F$5:F$44,Výpočty!$AN175*4-2,1)</f>
        <v>0</v>
      </c>
      <c r="AT175">
        <f>INDEX('stovky družstva'!G$5:G$44,Výpočty!$AN175*4-2,1)</f>
        <v>0</v>
      </c>
      <c r="AU175">
        <f>INDEX('stovky družstva'!H$5:H$44,Výpočty!$AN175*4-2,1)</f>
        <v>0</v>
      </c>
      <c r="AV175">
        <f>INDEX('stovky družstva'!I$5:I$44,Výpočty!$AN175*4-2,1)</f>
        <v>0</v>
      </c>
      <c r="AW175">
        <f>INDEX('stovky družstva'!J$5:J$44,Výpočty!$AN175*4-2,1)</f>
        <v>0</v>
      </c>
      <c r="BA175" s="124">
        <f t="shared" ref="BA175" si="621">BA15</f>
        <v>6</v>
      </c>
      <c r="BB175" s="124" t="str">
        <f>'stovky startovka'!L14</f>
        <v/>
      </c>
      <c r="BC175" s="124">
        <f>'stovky startovka'!M14</f>
        <v>0</v>
      </c>
      <c r="BD175" s="124" t="str">
        <f>'stovky startovka'!N14</f>
        <v/>
      </c>
      <c r="BE175" t="str">
        <f>'stovky startovka'!S14</f>
        <v/>
      </c>
    </row>
    <row r="176" spans="36:83">
      <c r="AJ176" s="124"/>
      <c r="AK176" s="124"/>
      <c r="AL176" s="124"/>
      <c r="AQ176" t="str">
        <f>INDEX('stovky družstva'!D$51:D$90,Výpočty!$AN177*4-3,1)</f>
        <v/>
      </c>
      <c r="AR176" t="str">
        <f>INDEX('stovky družstva'!E$51:E$90,Výpočty!$AN177*4-3,1)</f>
        <v/>
      </c>
      <c r="AS176" t="str">
        <f>INDEX('stovky družstva'!F$51:F$90,Výpočty!$AN177*4-3,1)</f>
        <v/>
      </c>
      <c r="AT176" t="str">
        <f>INDEX('stovky družstva'!G$51:G$90,Výpočty!$AN177*4-3,1)</f>
        <v/>
      </c>
      <c r="AU176" t="str">
        <f>INDEX('stovky družstva'!H$51:H$90,Výpočty!$AN177*4-3,1)</f>
        <v/>
      </c>
      <c r="AV176" t="str">
        <f>INDEX('stovky družstva'!I$51:I$90,Výpočty!$AN177*4-3,1)</f>
        <v/>
      </c>
      <c r="AW176" t="str">
        <f>INDEX('stovky družstva'!J$51:J$90,Výpočty!$AN177*4-3,1)</f>
        <v/>
      </c>
      <c r="BA176" s="124"/>
      <c r="BB176" s="124"/>
      <c r="BC176" s="124"/>
      <c r="BD176" s="124"/>
      <c r="BE176" t="str">
        <f>'stovky startovka'!S15</f>
        <v/>
      </c>
    </row>
    <row r="177" spans="36:57">
      <c r="AJ177" s="124" t="str">
        <f t="shared" ref="AJ177" si="622">AQ176</f>
        <v/>
      </c>
      <c r="AK177" s="124">
        <f t="shared" ref="AK177" si="623">AQ177</f>
        <v>0</v>
      </c>
      <c r="AL177" s="124">
        <f t="shared" ref="AL177" si="624">AO177</f>
        <v>0</v>
      </c>
      <c r="AN177">
        <f t="shared" ref="AN177" si="625">AN171+1</f>
        <v>4</v>
      </c>
      <c r="AO177">
        <f>INDEX('stovky družstva'!B$51:B$90,Výpočty!$AN177*4-3,1)</f>
        <v>0</v>
      </c>
      <c r="AQ177">
        <f>INDEX('stovky družstva'!D$51:D$90,Výpočty!$AN177*4-2,1)</f>
        <v>0</v>
      </c>
      <c r="AR177">
        <f>INDEX('stovky družstva'!E$51:E$90,Výpočty!$AN177*4-2,1)</f>
        <v>0</v>
      </c>
      <c r="AS177">
        <f>INDEX('stovky družstva'!F$51:F$90,Výpočty!$AN177*4-2,1)</f>
        <v>0</v>
      </c>
      <c r="AT177">
        <f>INDEX('stovky družstva'!G$51:G$90,Výpočty!$AN177*4-2,1)</f>
        <v>0</v>
      </c>
      <c r="AU177">
        <f>INDEX('stovky družstva'!H$51:H$90,Výpočty!$AN177*4-2,1)</f>
        <v>0</v>
      </c>
      <c r="AV177">
        <f>INDEX('stovky družstva'!I$51:I$90,Výpočty!$AN177*4-2,1)</f>
        <v>0</v>
      </c>
      <c r="AW177">
        <f>INDEX('stovky družstva'!J$51:J$90,Výpočty!$AN177*4-2,1)</f>
        <v>0</v>
      </c>
      <c r="BA177" s="124">
        <f t="shared" ref="BA177" si="626">BA17</f>
        <v>7</v>
      </c>
      <c r="BB177" s="124" t="str">
        <f>'stovky startovka'!L16</f>
        <v/>
      </c>
      <c r="BC177" s="124">
        <f>'stovky startovka'!M16</f>
        <v>0</v>
      </c>
      <c r="BD177" s="124" t="str">
        <f>'stovky startovka'!N16</f>
        <v/>
      </c>
      <c r="BE177" t="str">
        <f>'stovky startovka'!S16</f>
        <v/>
      </c>
    </row>
    <row r="178" spans="36:57">
      <c r="AJ178" s="124"/>
      <c r="AK178" s="124"/>
      <c r="AL178" s="124"/>
      <c r="AQ178" t="str">
        <f>INDEX('stovky družstva'!D$97:D$136,Výpočty!$AN179*4-3,1)</f>
        <v/>
      </c>
      <c r="AR178" t="str">
        <f>INDEX('stovky družstva'!E$97:E$136,Výpočty!$AN179*4-3,1)</f>
        <v/>
      </c>
      <c r="AS178" t="str">
        <f>INDEX('stovky družstva'!F$97:F$136,Výpočty!$AN179*4-3,1)</f>
        <v/>
      </c>
      <c r="AT178" t="str">
        <f>INDEX('stovky družstva'!G$97:G$136,Výpočty!$AN179*4-3,1)</f>
        <v/>
      </c>
      <c r="AU178" t="str">
        <f>INDEX('stovky družstva'!H$97:H$136,Výpočty!$AN179*4-3,1)</f>
        <v/>
      </c>
      <c r="AV178" t="str">
        <f>INDEX('stovky družstva'!I$97:I$136,Výpočty!$AN179*4-3,1)</f>
        <v/>
      </c>
      <c r="AW178" t="str">
        <f>INDEX('stovky družstva'!J$97:J$136,Výpočty!$AN179*4-3,1)</f>
        <v/>
      </c>
      <c r="BA178" s="124"/>
      <c r="BB178" s="124"/>
      <c r="BC178" s="124"/>
      <c r="BD178" s="124"/>
      <c r="BE178" t="str">
        <f>'stovky startovka'!S17</f>
        <v/>
      </c>
    </row>
    <row r="179" spans="36:57">
      <c r="AJ179" s="124" t="str">
        <f t="shared" ref="AJ179" si="627">AQ178</f>
        <v/>
      </c>
      <c r="AK179" s="124">
        <f t="shared" ref="AK179" si="628">AQ179</f>
        <v>0</v>
      </c>
      <c r="AL179" s="124">
        <f t="shared" ref="AL179" si="629">AO179</f>
        <v>0</v>
      </c>
      <c r="AN179">
        <f t="shared" ref="AN179" si="630">AN173+1</f>
        <v>4</v>
      </c>
      <c r="AO179">
        <f>INDEX('stovky družstva'!B$97:B$136,Výpočty!$AN179*4-3,1)</f>
        <v>0</v>
      </c>
      <c r="AQ179">
        <f>INDEX('stovky družstva'!D$97:D$136,Výpočty!$AN179*4-2,1)</f>
        <v>0</v>
      </c>
      <c r="AR179">
        <f>INDEX('stovky družstva'!E$97:E$136,Výpočty!$AN179*4-2,1)</f>
        <v>0</v>
      </c>
      <c r="AS179">
        <f>INDEX('stovky družstva'!F$97:F$136,Výpočty!$AN179*4-2,1)</f>
        <v>0</v>
      </c>
      <c r="AT179">
        <f>INDEX('stovky družstva'!G$97:G$136,Výpočty!$AN179*4-2,1)</f>
        <v>0</v>
      </c>
      <c r="AU179">
        <f>INDEX('stovky družstva'!H$97:H$136,Výpočty!$AN179*4-2,1)</f>
        <v>0</v>
      </c>
      <c r="AV179">
        <f>INDEX('stovky družstva'!I$97:I$136,Výpočty!$AN179*4-2,1)</f>
        <v>0</v>
      </c>
      <c r="AW179">
        <f>INDEX('stovky družstva'!J$97:J$136,Výpočty!$AN179*4-2,1)</f>
        <v>0</v>
      </c>
      <c r="BA179" s="124">
        <f t="shared" ref="BA179" si="631">BA19</f>
        <v>8</v>
      </c>
      <c r="BB179" s="124" t="str">
        <f>'stovky startovka'!L18</f>
        <v/>
      </c>
      <c r="BC179" s="124">
        <f>'stovky startovka'!M18</f>
        <v>0</v>
      </c>
      <c r="BD179" s="124" t="str">
        <f>'stovky startovka'!N18</f>
        <v/>
      </c>
      <c r="BE179" t="str">
        <f>'stovky startovka'!S18</f>
        <v/>
      </c>
    </row>
    <row r="180" spans="36:57">
      <c r="AJ180" s="124"/>
      <c r="AK180" s="124"/>
      <c r="AL180" s="124"/>
      <c r="AQ180" t="str">
        <f>INDEX('stovky družstva'!D$5:D$44,Výpočty!$AN181*4-3,1)</f>
        <v/>
      </c>
      <c r="AR180" t="str">
        <f>INDEX('stovky družstva'!E$5:E$44,Výpočty!$AN181*4-3,1)</f>
        <v/>
      </c>
      <c r="AS180" t="str">
        <f>INDEX('stovky družstva'!F$5:F$44,Výpočty!$AN181*4-3,1)</f>
        <v/>
      </c>
      <c r="AT180" t="str">
        <f>INDEX('stovky družstva'!G$5:G$44,Výpočty!$AN181*4-3,1)</f>
        <v/>
      </c>
      <c r="AU180" t="str">
        <f>INDEX('stovky družstva'!H$5:H$44,Výpočty!$AN181*4-3,1)</f>
        <v/>
      </c>
      <c r="AV180" t="str">
        <f>INDEX('stovky družstva'!I$5:I$44,Výpočty!$AN181*4-3,1)</f>
        <v/>
      </c>
      <c r="AW180" t="str">
        <f>INDEX('stovky družstva'!J$5:J$44,Výpočty!$AN181*4-3,1)</f>
        <v/>
      </c>
      <c r="BA180" s="124"/>
      <c r="BB180" s="124"/>
      <c r="BC180" s="124"/>
      <c r="BD180" s="124"/>
      <c r="BE180" t="str">
        <f>'stovky startovka'!S19</f>
        <v/>
      </c>
    </row>
    <row r="181" spans="36:57">
      <c r="AJ181" s="124" t="str">
        <f t="shared" ref="AJ181" si="632">AQ180</f>
        <v/>
      </c>
      <c r="AK181" s="124">
        <f t="shared" ref="AK181" si="633">AQ181</f>
        <v>0</v>
      </c>
      <c r="AL181" s="124">
        <f t="shared" ref="AL181" si="634">AO181</f>
        <v>0</v>
      </c>
      <c r="AN181">
        <f t="shared" ref="AN181" si="635">AN175+1</f>
        <v>5</v>
      </c>
      <c r="AO181">
        <f>INDEX('stovky družstva'!B$5:B$44,Výpočty!$AN181*4-3,1)</f>
        <v>0</v>
      </c>
      <c r="AQ181">
        <f>INDEX('stovky družstva'!D$5:D$44,Výpočty!$AN181*4-2,1)</f>
        <v>0</v>
      </c>
      <c r="AR181">
        <f>INDEX('stovky družstva'!E$5:E$44,Výpočty!$AN181*4-2,1)</f>
        <v>0</v>
      </c>
      <c r="AS181">
        <f>INDEX('stovky družstva'!F$5:F$44,Výpočty!$AN181*4-2,1)</f>
        <v>0</v>
      </c>
      <c r="AT181">
        <f>INDEX('stovky družstva'!G$5:G$44,Výpočty!$AN181*4-2,1)</f>
        <v>0</v>
      </c>
      <c r="AU181">
        <f>INDEX('stovky družstva'!H$5:H$44,Výpočty!$AN181*4-2,1)</f>
        <v>0</v>
      </c>
      <c r="AV181">
        <f>INDEX('stovky družstva'!I$5:I$44,Výpočty!$AN181*4-2,1)</f>
        <v>0</v>
      </c>
      <c r="AW181">
        <f>INDEX('stovky družstva'!J$5:J$44,Výpočty!$AN181*4-2,1)</f>
        <v>0</v>
      </c>
      <c r="BA181" s="124">
        <f t="shared" ref="BA181" si="636">BA21</f>
        <v>9</v>
      </c>
      <c r="BB181" s="124" t="str">
        <f>'stovky startovka'!L20</f>
        <v/>
      </c>
      <c r="BC181" s="124">
        <f>'stovky startovka'!M20</f>
        <v>0</v>
      </c>
      <c r="BD181" s="124" t="str">
        <f>'stovky startovka'!N20</f>
        <v/>
      </c>
      <c r="BE181" t="str">
        <f>'stovky startovka'!S20</f>
        <v/>
      </c>
    </row>
    <row r="182" spans="36:57">
      <c r="AJ182" s="124"/>
      <c r="AK182" s="124"/>
      <c r="AL182" s="124"/>
      <c r="AQ182" t="str">
        <f>INDEX('stovky družstva'!D$51:D$90,Výpočty!$AN183*4-3,1)</f>
        <v/>
      </c>
      <c r="AR182" t="str">
        <f>INDEX('stovky družstva'!E$51:E$90,Výpočty!$AN183*4-3,1)</f>
        <v/>
      </c>
      <c r="AS182" t="str">
        <f>INDEX('stovky družstva'!F$51:F$90,Výpočty!$AN183*4-3,1)</f>
        <v/>
      </c>
      <c r="AT182" t="str">
        <f>INDEX('stovky družstva'!G$51:G$90,Výpočty!$AN183*4-3,1)</f>
        <v/>
      </c>
      <c r="AU182" t="str">
        <f>INDEX('stovky družstva'!H$51:H$90,Výpočty!$AN183*4-3,1)</f>
        <v/>
      </c>
      <c r="AV182" t="str">
        <f>INDEX('stovky družstva'!I$51:I$90,Výpočty!$AN183*4-3,1)</f>
        <v/>
      </c>
      <c r="AW182" t="str">
        <f>INDEX('stovky družstva'!J$51:J$90,Výpočty!$AN183*4-3,1)</f>
        <v/>
      </c>
      <c r="BA182" s="124"/>
      <c r="BB182" s="124"/>
      <c r="BC182" s="124"/>
      <c r="BD182" s="124"/>
      <c r="BE182" t="str">
        <f>'stovky startovka'!S21</f>
        <v/>
      </c>
    </row>
    <row r="183" spans="36:57">
      <c r="AJ183" s="124" t="str">
        <f t="shared" ref="AJ183" si="637">AQ182</f>
        <v/>
      </c>
      <c r="AK183" s="124">
        <f t="shared" ref="AK183" si="638">AQ183</f>
        <v>0</v>
      </c>
      <c r="AL183" s="124">
        <f t="shared" ref="AL183" si="639">AO183</f>
        <v>0</v>
      </c>
      <c r="AN183">
        <f t="shared" ref="AN183" si="640">AN177+1</f>
        <v>5</v>
      </c>
      <c r="AO183">
        <f>INDEX('stovky družstva'!B$51:B$90,Výpočty!$AN183*4-3,1)</f>
        <v>0</v>
      </c>
      <c r="AQ183">
        <f>INDEX('stovky družstva'!D$51:D$90,Výpočty!$AN183*4-2,1)</f>
        <v>0</v>
      </c>
      <c r="AR183">
        <f>INDEX('stovky družstva'!E$51:E$90,Výpočty!$AN183*4-2,1)</f>
        <v>0</v>
      </c>
      <c r="AS183">
        <f>INDEX('stovky družstva'!F$51:F$90,Výpočty!$AN183*4-2,1)</f>
        <v>0</v>
      </c>
      <c r="AT183">
        <f>INDEX('stovky družstva'!G$51:G$90,Výpočty!$AN183*4-2,1)</f>
        <v>0</v>
      </c>
      <c r="AU183">
        <f>INDEX('stovky družstva'!H$51:H$90,Výpočty!$AN183*4-2,1)</f>
        <v>0</v>
      </c>
      <c r="AV183">
        <f>INDEX('stovky družstva'!I$51:I$90,Výpočty!$AN183*4-2,1)</f>
        <v>0</v>
      </c>
      <c r="AW183">
        <f>INDEX('stovky družstva'!J$51:J$90,Výpočty!$AN183*4-2,1)</f>
        <v>0</v>
      </c>
      <c r="BA183" s="124">
        <f t="shared" ref="BA183" si="641">BA23</f>
        <v>10</v>
      </c>
      <c r="BB183" s="124" t="str">
        <f>'stovky startovka'!L22</f>
        <v/>
      </c>
      <c r="BC183" s="124">
        <f>'stovky startovka'!M22</f>
        <v>0</v>
      </c>
      <c r="BD183" s="124" t="str">
        <f>'stovky startovka'!N22</f>
        <v/>
      </c>
      <c r="BE183" t="str">
        <f>'stovky startovka'!S22</f>
        <v/>
      </c>
    </row>
    <row r="184" spans="36:57">
      <c r="AJ184" s="124"/>
      <c r="AK184" s="124"/>
      <c r="AL184" s="124"/>
      <c r="AQ184" t="str">
        <f>INDEX('stovky družstva'!D$97:D$136,Výpočty!$AN185*4-3,1)</f>
        <v/>
      </c>
      <c r="AR184" t="str">
        <f>INDEX('stovky družstva'!E$97:E$136,Výpočty!$AN185*4-3,1)</f>
        <v/>
      </c>
      <c r="AS184" t="str">
        <f>INDEX('stovky družstva'!F$97:F$136,Výpočty!$AN185*4-3,1)</f>
        <v/>
      </c>
      <c r="AT184" t="str">
        <f>INDEX('stovky družstva'!G$97:G$136,Výpočty!$AN185*4-3,1)</f>
        <v/>
      </c>
      <c r="AU184" t="str">
        <f>INDEX('stovky družstva'!H$97:H$136,Výpočty!$AN185*4-3,1)</f>
        <v/>
      </c>
      <c r="AV184" t="str">
        <f>INDEX('stovky družstva'!I$97:I$136,Výpočty!$AN185*4-3,1)</f>
        <v/>
      </c>
      <c r="AW184" t="str">
        <f>INDEX('stovky družstva'!J$97:J$136,Výpočty!$AN185*4-3,1)</f>
        <v/>
      </c>
      <c r="BA184" s="124"/>
      <c r="BB184" s="124"/>
      <c r="BC184" s="124"/>
      <c r="BD184" s="124"/>
      <c r="BE184" t="str">
        <f>'stovky startovka'!S23</f>
        <v/>
      </c>
    </row>
    <row r="185" spans="36:57">
      <c r="AJ185" s="124" t="str">
        <f t="shared" ref="AJ185" si="642">AQ184</f>
        <v/>
      </c>
      <c r="AK185" s="124">
        <f t="shared" ref="AK185" si="643">AQ185</f>
        <v>0</v>
      </c>
      <c r="AL185" s="124">
        <f t="shared" ref="AL185" si="644">AO185</f>
        <v>0</v>
      </c>
      <c r="AN185">
        <f t="shared" ref="AN185" si="645">AN179+1</f>
        <v>5</v>
      </c>
      <c r="AO185">
        <f>INDEX('stovky družstva'!B$97:B$136,Výpočty!$AN185*4-3,1)</f>
        <v>0</v>
      </c>
      <c r="AQ185">
        <f>INDEX('stovky družstva'!D$97:D$136,Výpočty!$AN185*4-2,1)</f>
        <v>0</v>
      </c>
      <c r="AR185">
        <f>INDEX('stovky družstva'!E$97:E$136,Výpočty!$AN185*4-2,1)</f>
        <v>0</v>
      </c>
      <c r="AS185">
        <f>INDEX('stovky družstva'!F$97:F$136,Výpočty!$AN185*4-2,1)</f>
        <v>0</v>
      </c>
      <c r="AT185">
        <f>INDEX('stovky družstva'!G$97:G$136,Výpočty!$AN185*4-2,1)</f>
        <v>0</v>
      </c>
      <c r="AU185">
        <f>INDEX('stovky družstva'!H$97:H$136,Výpočty!$AN185*4-2,1)</f>
        <v>0</v>
      </c>
      <c r="AV185">
        <f>INDEX('stovky družstva'!I$97:I$136,Výpočty!$AN185*4-2,1)</f>
        <v>0</v>
      </c>
      <c r="AW185">
        <f>INDEX('stovky družstva'!J$97:J$136,Výpočty!$AN185*4-2,1)</f>
        <v>0</v>
      </c>
      <c r="BA185" s="124">
        <f t="shared" ref="BA185" si="646">BA25</f>
        <v>11</v>
      </c>
      <c r="BB185" s="124" t="str">
        <f>'stovky startovka'!L24</f>
        <v/>
      </c>
      <c r="BC185" s="124">
        <f>'stovky startovka'!M24</f>
        <v>0</v>
      </c>
      <c r="BD185" s="124" t="str">
        <f>'stovky startovka'!N24</f>
        <v/>
      </c>
      <c r="BE185" t="str">
        <f>'stovky startovka'!S24</f>
        <v/>
      </c>
    </row>
    <row r="186" spans="36:57">
      <c r="AJ186" s="124"/>
      <c r="AK186" s="124"/>
      <c r="AL186" s="124"/>
      <c r="AQ186" t="str">
        <f>INDEX('stovky družstva'!D$5:D$44,Výpočty!$AN187*4-3,1)</f>
        <v/>
      </c>
      <c r="AR186" t="str">
        <f>INDEX('stovky družstva'!E$5:E$44,Výpočty!$AN187*4-3,1)</f>
        <v/>
      </c>
      <c r="AS186" t="str">
        <f>INDEX('stovky družstva'!F$5:F$44,Výpočty!$AN187*4-3,1)</f>
        <v/>
      </c>
      <c r="AT186" t="str">
        <f>INDEX('stovky družstva'!G$5:G$44,Výpočty!$AN187*4-3,1)</f>
        <v/>
      </c>
      <c r="AU186" t="str">
        <f>INDEX('stovky družstva'!H$5:H$44,Výpočty!$AN187*4-3,1)</f>
        <v/>
      </c>
      <c r="AV186" t="str">
        <f>INDEX('stovky družstva'!I$5:I$44,Výpočty!$AN187*4-3,1)</f>
        <v/>
      </c>
      <c r="AW186" t="str">
        <f>INDEX('stovky družstva'!J$5:J$44,Výpočty!$AN187*4-3,1)</f>
        <v/>
      </c>
      <c r="BA186" s="124"/>
      <c r="BB186" s="124"/>
      <c r="BC186" s="124"/>
      <c r="BD186" s="124"/>
      <c r="BE186" t="str">
        <f>'stovky startovka'!S25</f>
        <v/>
      </c>
    </row>
    <row r="187" spans="36:57">
      <c r="AJ187" s="124" t="str">
        <f t="shared" ref="AJ187" si="647">AQ186</f>
        <v/>
      </c>
      <c r="AK187" s="124">
        <f t="shared" ref="AK187" si="648">AQ187</f>
        <v>0</v>
      </c>
      <c r="AL187" s="124">
        <f t="shared" ref="AL187" si="649">AO187</f>
        <v>0</v>
      </c>
      <c r="AN187">
        <f t="shared" ref="AN187:AN215" si="650">AN181+1</f>
        <v>6</v>
      </c>
      <c r="AO187">
        <f>INDEX('stovky družstva'!B$5:B$44,Výpočty!$AN187*4-3,1)</f>
        <v>0</v>
      </c>
      <c r="AQ187">
        <f>INDEX('stovky družstva'!D$5:D$44,Výpočty!$AN187*4-2,1)</f>
        <v>0</v>
      </c>
      <c r="AR187">
        <f>INDEX('stovky družstva'!E$5:E$44,Výpočty!$AN187*4-2,1)</f>
        <v>0</v>
      </c>
      <c r="AS187">
        <f>INDEX('stovky družstva'!F$5:F$44,Výpočty!$AN187*4-2,1)</f>
        <v>0</v>
      </c>
      <c r="AT187">
        <f>INDEX('stovky družstva'!G$5:G$44,Výpočty!$AN187*4-2,1)</f>
        <v>0</v>
      </c>
      <c r="AU187">
        <f>INDEX('stovky družstva'!H$5:H$44,Výpočty!$AN187*4-2,1)</f>
        <v>0</v>
      </c>
      <c r="AV187">
        <f>INDEX('stovky družstva'!I$5:I$44,Výpočty!$AN187*4-2,1)</f>
        <v>0</v>
      </c>
      <c r="AW187">
        <f>INDEX('stovky družstva'!J$5:J$44,Výpočty!$AN187*4-2,1)</f>
        <v>0</v>
      </c>
      <c r="BA187" s="124">
        <f t="shared" ref="BA187" si="651">BA27</f>
        <v>12</v>
      </c>
      <c r="BB187" s="124" t="str">
        <f>'stovky startovka'!L26</f>
        <v/>
      </c>
      <c r="BC187" s="124">
        <f>'stovky startovka'!M26</f>
        <v>0</v>
      </c>
      <c r="BD187" s="124" t="str">
        <f>'stovky startovka'!N26</f>
        <v/>
      </c>
      <c r="BE187" t="str">
        <f>'stovky startovka'!S26</f>
        <v/>
      </c>
    </row>
    <row r="188" spans="36:57">
      <c r="AJ188" s="124"/>
      <c r="AK188" s="124"/>
      <c r="AL188" s="124"/>
      <c r="AQ188" t="str">
        <f>INDEX('stovky družstva'!D$51:D$90,Výpočty!$AN189*4-3,1)</f>
        <v/>
      </c>
      <c r="AR188" t="str">
        <f>INDEX('stovky družstva'!E$51:E$90,Výpočty!$AN189*4-3,1)</f>
        <v/>
      </c>
      <c r="AS188" t="str">
        <f>INDEX('stovky družstva'!F$51:F$90,Výpočty!$AN189*4-3,1)</f>
        <v/>
      </c>
      <c r="AT188" t="str">
        <f>INDEX('stovky družstva'!G$51:G$90,Výpočty!$AN189*4-3,1)</f>
        <v/>
      </c>
      <c r="AU188" t="str">
        <f>INDEX('stovky družstva'!H$51:H$90,Výpočty!$AN189*4-3,1)</f>
        <v/>
      </c>
      <c r="AV188" t="str">
        <f>INDEX('stovky družstva'!I$51:I$90,Výpočty!$AN189*4-3,1)</f>
        <v/>
      </c>
      <c r="AW188" t="str">
        <f>INDEX('stovky družstva'!J$51:J$90,Výpočty!$AN189*4-3,1)</f>
        <v/>
      </c>
      <c r="BA188" s="124"/>
      <c r="BB188" s="124"/>
      <c r="BC188" s="124"/>
      <c r="BD188" s="124"/>
      <c r="BE188" t="str">
        <f>'stovky startovka'!S27</f>
        <v/>
      </c>
    </row>
    <row r="189" spans="36:57">
      <c r="AJ189" s="124" t="str">
        <f t="shared" ref="AJ189" si="652">AQ188</f>
        <v/>
      </c>
      <c r="AK189" s="124">
        <f t="shared" ref="AK189" si="653">AQ189</f>
        <v>0</v>
      </c>
      <c r="AL189" s="124">
        <f t="shared" ref="AL189" si="654">AO189</f>
        <v>0</v>
      </c>
      <c r="AN189">
        <f t="shared" si="650"/>
        <v>6</v>
      </c>
      <c r="AO189">
        <f>INDEX('stovky družstva'!B$51:B$90,Výpočty!$AN189*4-3,1)</f>
        <v>0</v>
      </c>
      <c r="AQ189">
        <f>INDEX('stovky družstva'!D$51:D$90,Výpočty!$AN189*4-2,1)</f>
        <v>0</v>
      </c>
      <c r="AR189">
        <f>INDEX('stovky družstva'!E$51:E$90,Výpočty!$AN189*4-2,1)</f>
        <v>0</v>
      </c>
      <c r="AS189">
        <f>INDEX('stovky družstva'!F$51:F$90,Výpočty!$AN189*4-2,1)</f>
        <v>0</v>
      </c>
      <c r="AT189">
        <f>INDEX('stovky družstva'!G$51:G$90,Výpočty!$AN189*4-2,1)</f>
        <v>0</v>
      </c>
      <c r="AU189">
        <f>INDEX('stovky družstva'!H$51:H$90,Výpočty!$AN189*4-2,1)</f>
        <v>0</v>
      </c>
      <c r="AV189">
        <f>INDEX('stovky družstva'!I$51:I$90,Výpočty!$AN189*4-2,1)</f>
        <v>0</v>
      </c>
      <c r="AW189">
        <f>INDEX('stovky družstva'!J$51:J$90,Výpočty!$AN189*4-2,1)</f>
        <v>0</v>
      </c>
      <c r="BA189" s="124">
        <f t="shared" ref="BA189" si="655">BA29</f>
        <v>13</v>
      </c>
      <c r="BB189" s="124" t="str">
        <f>'stovky startovka'!L28</f>
        <v/>
      </c>
      <c r="BC189" s="124">
        <f>'stovky startovka'!M28</f>
        <v>0</v>
      </c>
      <c r="BD189" s="124" t="str">
        <f>'stovky startovka'!N28</f>
        <v/>
      </c>
      <c r="BE189" t="str">
        <f>'stovky startovka'!S28</f>
        <v/>
      </c>
    </row>
    <row r="190" spans="36:57">
      <c r="AJ190" s="124"/>
      <c r="AK190" s="124"/>
      <c r="AL190" s="124"/>
      <c r="AQ190" t="str">
        <f>INDEX('stovky družstva'!D$97:D$136,Výpočty!$AN191*4-3,1)</f>
        <v/>
      </c>
      <c r="AR190" t="str">
        <f>INDEX('stovky družstva'!E$97:E$136,Výpočty!$AN191*4-3,1)</f>
        <v/>
      </c>
      <c r="AS190" t="str">
        <f>INDEX('stovky družstva'!F$97:F$136,Výpočty!$AN191*4-3,1)</f>
        <v/>
      </c>
      <c r="AT190" t="str">
        <f>INDEX('stovky družstva'!G$97:G$136,Výpočty!$AN191*4-3,1)</f>
        <v/>
      </c>
      <c r="AU190" t="str">
        <f>INDEX('stovky družstva'!H$97:H$136,Výpočty!$AN191*4-3,1)</f>
        <v/>
      </c>
      <c r="AV190" t="str">
        <f>INDEX('stovky družstva'!I$97:I$136,Výpočty!$AN191*4-3,1)</f>
        <v/>
      </c>
      <c r="AW190" t="str">
        <f>INDEX('stovky družstva'!J$97:J$136,Výpočty!$AN191*4-3,1)</f>
        <v/>
      </c>
      <c r="BA190" s="124"/>
      <c r="BB190" s="124"/>
      <c r="BC190" s="124"/>
      <c r="BD190" s="124"/>
      <c r="BE190" t="str">
        <f>'stovky startovka'!S29</f>
        <v/>
      </c>
    </row>
    <row r="191" spans="36:57">
      <c r="AJ191" s="124" t="str">
        <f t="shared" ref="AJ191" si="656">AQ190</f>
        <v/>
      </c>
      <c r="AK191" s="124">
        <f t="shared" ref="AK191" si="657">AQ191</f>
        <v>0</v>
      </c>
      <c r="AL191" s="124">
        <f t="shared" ref="AL191" si="658">AO191</f>
        <v>0</v>
      </c>
      <c r="AN191">
        <f t="shared" si="650"/>
        <v>6</v>
      </c>
      <c r="AO191">
        <f>INDEX('stovky družstva'!B$97:B$136,Výpočty!$AN191*4-3,1)</f>
        <v>0</v>
      </c>
      <c r="AQ191">
        <f>INDEX('stovky družstva'!D$97:D$136,Výpočty!$AN191*4-2,1)</f>
        <v>0</v>
      </c>
      <c r="AR191">
        <f>INDEX('stovky družstva'!E$97:E$136,Výpočty!$AN191*4-2,1)</f>
        <v>0</v>
      </c>
      <c r="AS191">
        <f>INDEX('stovky družstva'!F$97:F$136,Výpočty!$AN191*4-2,1)</f>
        <v>0</v>
      </c>
      <c r="AT191">
        <f>INDEX('stovky družstva'!G$97:G$136,Výpočty!$AN191*4-2,1)</f>
        <v>0</v>
      </c>
      <c r="AU191">
        <f>INDEX('stovky družstva'!H$97:H$136,Výpočty!$AN191*4-2,1)</f>
        <v>0</v>
      </c>
      <c r="AV191">
        <f>INDEX('stovky družstva'!I$97:I$136,Výpočty!$AN191*4-2,1)</f>
        <v>0</v>
      </c>
      <c r="AW191">
        <f>INDEX('stovky družstva'!J$97:J$136,Výpočty!$AN191*4-2,1)</f>
        <v>0</v>
      </c>
      <c r="BA191" s="124">
        <f t="shared" ref="BA191" si="659">BA31</f>
        <v>14</v>
      </c>
      <c r="BB191" s="124" t="str">
        <f>'stovky startovka'!L30</f>
        <v/>
      </c>
      <c r="BC191" s="124">
        <f>'stovky startovka'!M30</f>
        <v>0</v>
      </c>
      <c r="BD191" s="124" t="str">
        <f>'stovky startovka'!N30</f>
        <v/>
      </c>
      <c r="BE191" t="str">
        <f>'stovky startovka'!S30</f>
        <v/>
      </c>
    </row>
    <row r="192" spans="36:57">
      <c r="AJ192" s="124"/>
      <c r="AK192" s="124"/>
      <c r="AL192" s="124"/>
      <c r="AQ192" t="str">
        <f>INDEX('stovky družstva'!D$5:D$44,Výpočty!$AN193*4-3,1)</f>
        <v/>
      </c>
      <c r="AR192" t="str">
        <f>INDEX('stovky družstva'!E$5:E$44,Výpočty!$AN193*4-3,1)</f>
        <v/>
      </c>
      <c r="AS192" t="str">
        <f>INDEX('stovky družstva'!F$5:F$44,Výpočty!$AN193*4-3,1)</f>
        <v/>
      </c>
      <c r="AT192" t="str">
        <f>INDEX('stovky družstva'!G$5:G$44,Výpočty!$AN193*4-3,1)</f>
        <v/>
      </c>
      <c r="AU192" t="str">
        <f>INDEX('stovky družstva'!H$5:H$44,Výpočty!$AN193*4-3,1)</f>
        <v/>
      </c>
      <c r="AV192" t="str">
        <f>INDEX('stovky družstva'!I$5:I$44,Výpočty!$AN193*4-3,1)</f>
        <v/>
      </c>
      <c r="AW192" t="str">
        <f>INDEX('stovky družstva'!J$5:J$44,Výpočty!$AN193*4-3,1)</f>
        <v/>
      </c>
      <c r="BA192" s="124"/>
      <c r="BB192" s="124"/>
      <c r="BC192" s="124"/>
      <c r="BD192" s="124"/>
      <c r="BE192" t="str">
        <f>'stovky startovka'!S31</f>
        <v/>
      </c>
    </row>
    <row r="193" spans="36:57">
      <c r="AJ193" s="124" t="str">
        <f t="shared" ref="AJ193" si="660">AQ192</f>
        <v/>
      </c>
      <c r="AK193" s="124">
        <f t="shared" ref="AK193" si="661">AQ193</f>
        <v>0</v>
      </c>
      <c r="AL193" s="124">
        <f t="shared" ref="AL193" si="662">AO193</f>
        <v>0</v>
      </c>
      <c r="AN193">
        <f t="shared" si="650"/>
        <v>7</v>
      </c>
      <c r="AO193">
        <f>INDEX('stovky družstva'!B$5:B$44,Výpočty!$AN193*4-3,1)</f>
        <v>0</v>
      </c>
      <c r="AQ193">
        <f>INDEX('stovky družstva'!D$5:D$44,Výpočty!$AN193*4-2,1)</f>
        <v>0</v>
      </c>
      <c r="AR193">
        <f>INDEX('stovky družstva'!E$5:E$44,Výpočty!$AN193*4-2,1)</f>
        <v>0</v>
      </c>
      <c r="AS193">
        <f>INDEX('stovky družstva'!F$5:F$44,Výpočty!$AN193*4-2,1)</f>
        <v>0</v>
      </c>
      <c r="AT193">
        <f>INDEX('stovky družstva'!G$5:G$44,Výpočty!$AN193*4-2,1)</f>
        <v>0</v>
      </c>
      <c r="AU193">
        <f>INDEX('stovky družstva'!H$5:H$44,Výpočty!$AN193*4-2,1)</f>
        <v>0</v>
      </c>
      <c r="AV193">
        <f>INDEX('stovky družstva'!I$5:I$44,Výpočty!$AN193*4-2,1)</f>
        <v>0</v>
      </c>
      <c r="AW193">
        <f>INDEX('stovky družstva'!J$5:J$44,Výpočty!$AN193*4-2,1)</f>
        <v>0</v>
      </c>
      <c r="BA193" s="124">
        <f t="shared" ref="BA193" si="663">BA33</f>
        <v>15</v>
      </c>
      <c r="BB193" s="124" t="str">
        <f>'stovky startovka'!L32</f>
        <v/>
      </c>
      <c r="BC193" s="124">
        <f>'stovky startovka'!M32</f>
        <v>0</v>
      </c>
      <c r="BD193" s="124" t="str">
        <f>'stovky startovka'!N32</f>
        <v/>
      </c>
      <c r="BE193" t="str">
        <f>'stovky startovka'!S32</f>
        <v/>
      </c>
    </row>
    <row r="194" spans="36:57">
      <c r="AJ194" s="124"/>
      <c r="AK194" s="124"/>
      <c r="AL194" s="124"/>
      <c r="AQ194" t="str">
        <f>INDEX('stovky družstva'!D$51:D$90,Výpočty!$AN195*4-3,1)</f>
        <v/>
      </c>
      <c r="AR194" t="str">
        <f>INDEX('stovky družstva'!E$51:E$90,Výpočty!$AN195*4-3,1)</f>
        <v/>
      </c>
      <c r="AS194" t="str">
        <f>INDEX('stovky družstva'!F$51:F$90,Výpočty!$AN195*4-3,1)</f>
        <v/>
      </c>
      <c r="AT194" t="str">
        <f>INDEX('stovky družstva'!G$51:G$90,Výpočty!$AN195*4-3,1)</f>
        <v/>
      </c>
      <c r="AU194" t="str">
        <f>INDEX('stovky družstva'!H$51:H$90,Výpočty!$AN195*4-3,1)</f>
        <v/>
      </c>
      <c r="AV194" t="str">
        <f>INDEX('stovky družstva'!I$51:I$90,Výpočty!$AN195*4-3,1)</f>
        <v/>
      </c>
      <c r="AW194" t="str">
        <f>INDEX('stovky družstva'!J$51:J$90,Výpočty!$AN195*4-3,1)</f>
        <v/>
      </c>
      <c r="BA194" s="124"/>
      <c r="BB194" s="124"/>
      <c r="BC194" s="124"/>
      <c r="BD194" s="124"/>
      <c r="BE194" t="str">
        <f>'stovky startovka'!S33</f>
        <v/>
      </c>
    </row>
    <row r="195" spans="36:57">
      <c r="AJ195" s="124" t="str">
        <f t="shared" ref="AJ195" si="664">AQ194</f>
        <v/>
      </c>
      <c r="AK195" s="124">
        <f t="shared" ref="AK195" si="665">AQ195</f>
        <v>0</v>
      </c>
      <c r="AL195" s="124">
        <f t="shared" ref="AL195" si="666">AO195</f>
        <v>0</v>
      </c>
      <c r="AN195">
        <f t="shared" si="650"/>
        <v>7</v>
      </c>
      <c r="AO195">
        <f>INDEX('stovky družstva'!B$51:B$90,Výpočty!$AN195*4-3,1)</f>
        <v>0</v>
      </c>
      <c r="AQ195">
        <f>INDEX('stovky družstva'!D$51:D$90,Výpočty!$AN195*4-2,1)</f>
        <v>0</v>
      </c>
      <c r="AR195">
        <f>INDEX('stovky družstva'!E$51:E$90,Výpočty!$AN195*4-2,1)</f>
        <v>0</v>
      </c>
      <c r="AS195">
        <f>INDEX('stovky družstva'!F$51:F$90,Výpočty!$AN195*4-2,1)</f>
        <v>0</v>
      </c>
      <c r="AT195">
        <f>INDEX('stovky družstva'!G$51:G$90,Výpočty!$AN195*4-2,1)</f>
        <v>0</v>
      </c>
      <c r="AU195">
        <f>INDEX('stovky družstva'!H$51:H$90,Výpočty!$AN195*4-2,1)</f>
        <v>0</v>
      </c>
      <c r="AV195">
        <f>INDEX('stovky družstva'!I$51:I$90,Výpočty!$AN195*4-2,1)</f>
        <v>0</v>
      </c>
      <c r="AW195">
        <f>INDEX('stovky družstva'!J$51:J$90,Výpočty!$AN195*4-2,1)</f>
        <v>0</v>
      </c>
      <c r="BA195" s="124">
        <f t="shared" ref="BA195" si="667">BA35</f>
        <v>16</v>
      </c>
      <c r="BB195" s="124" t="str">
        <f>'stovky startovka'!L34</f>
        <v/>
      </c>
      <c r="BC195" s="124">
        <f>'stovky startovka'!M34</f>
        <v>0</v>
      </c>
      <c r="BD195" s="124" t="str">
        <f>'stovky startovka'!N34</f>
        <v/>
      </c>
      <c r="BE195" t="str">
        <f>'stovky startovka'!S34</f>
        <v/>
      </c>
    </row>
    <row r="196" spans="36:57">
      <c r="AJ196" s="124"/>
      <c r="AK196" s="124"/>
      <c r="AL196" s="124"/>
      <c r="AQ196" t="str">
        <f>INDEX('stovky družstva'!D$97:D$136,Výpočty!$AN197*4-3,1)</f>
        <v/>
      </c>
      <c r="AR196" t="str">
        <f>INDEX('stovky družstva'!E$97:E$136,Výpočty!$AN197*4-3,1)</f>
        <v/>
      </c>
      <c r="AS196" t="str">
        <f>INDEX('stovky družstva'!F$97:F$136,Výpočty!$AN197*4-3,1)</f>
        <v/>
      </c>
      <c r="AT196" t="str">
        <f>INDEX('stovky družstva'!G$97:G$136,Výpočty!$AN197*4-3,1)</f>
        <v/>
      </c>
      <c r="AU196" t="str">
        <f>INDEX('stovky družstva'!H$97:H$136,Výpočty!$AN197*4-3,1)</f>
        <v/>
      </c>
      <c r="AV196" t="str">
        <f>INDEX('stovky družstva'!I$97:I$136,Výpočty!$AN197*4-3,1)</f>
        <v/>
      </c>
      <c r="AW196" t="str">
        <f>INDEX('stovky družstva'!J$97:J$136,Výpočty!$AN197*4-3,1)</f>
        <v/>
      </c>
      <c r="BA196" s="124"/>
      <c r="BB196" s="124"/>
      <c r="BC196" s="124"/>
      <c r="BD196" s="124"/>
      <c r="BE196" t="str">
        <f>'stovky startovka'!S35</f>
        <v/>
      </c>
    </row>
    <row r="197" spans="36:57">
      <c r="AJ197" s="124" t="str">
        <f t="shared" ref="AJ197" si="668">AQ196</f>
        <v/>
      </c>
      <c r="AK197" s="124">
        <f t="shared" ref="AK197" si="669">AQ197</f>
        <v>0</v>
      </c>
      <c r="AL197" s="124">
        <f t="shared" ref="AL197" si="670">AO197</f>
        <v>0</v>
      </c>
      <c r="AN197">
        <f t="shared" si="650"/>
        <v>7</v>
      </c>
      <c r="AO197">
        <f>INDEX('stovky družstva'!B$97:B$136,Výpočty!$AN197*4-3,1)</f>
        <v>0</v>
      </c>
      <c r="AQ197">
        <f>INDEX('stovky družstva'!D$97:D$136,Výpočty!$AN197*4-2,1)</f>
        <v>0</v>
      </c>
      <c r="AR197">
        <f>INDEX('stovky družstva'!E$97:E$136,Výpočty!$AN197*4-2,1)</f>
        <v>0</v>
      </c>
      <c r="AS197">
        <f>INDEX('stovky družstva'!F$97:F$136,Výpočty!$AN197*4-2,1)</f>
        <v>0</v>
      </c>
      <c r="AT197">
        <f>INDEX('stovky družstva'!G$97:G$136,Výpočty!$AN197*4-2,1)</f>
        <v>0</v>
      </c>
      <c r="AU197">
        <f>INDEX('stovky družstva'!H$97:H$136,Výpočty!$AN197*4-2,1)</f>
        <v>0</v>
      </c>
      <c r="AV197">
        <f>INDEX('stovky družstva'!I$97:I$136,Výpočty!$AN197*4-2,1)</f>
        <v>0</v>
      </c>
      <c r="AW197">
        <f>INDEX('stovky družstva'!J$97:J$136,Výpočty!$AN197*4-2,1)</f>
        <v>0</v>
      </c>
      <c r="BA197" s="124">
        <f t="shared" ref="BA197" si="671">BA37</f>
        <v>17</v>
      </c>
      <c r="BB197" s="124" t="str">
        <f>'stovky startovka'!L36</f>
        <v/>
      </c>
      <c r="BC197" s="124">
        <f>'stovky startovka'!M36</f>
        <v>0</v>
      </c>
      <c r="BD197" s="124" t="str">
        <f>'stovky startovka'!N36</f>
        <v/>
      </c>
      <c r="BE197" t="str">
        <f>'stovky startovka'!S36</f>
        <v/>
      </c>
    </row>
    <row r="198" spans="36:57">
      <c r="AJ198" s="124"/>
      <c r="AK198" s="124"/>
      <c r="AL198" s="124"/>
      <c r="AQ198" t="str">
        <f>INDEX('stovky družstva'!D$5:D$44,Výpočty!$AN199*4-3,1)</f>
        <v/>
      </c>
      <c r="AR198" t="str">
        <f>INDEX('stovky družstva'!E$5:E$44,Výpočty!$AN199*4-3,1)</f>
        <v/>
      </c>
      <c r="AS198" t="str">
        <f>INDEX('stovky družstva'!F$5:F$44,Výpočty!$AN199*4-3,1)</f>
        <v/>
      </c>
      <c r="AT198" t="str">
        <f>INDEX('stovky družstva'!G$5:G$44,Výpočty!$AN199*4-3,1)</f>
        <v/>
      </c>
      <c r="AU198" t="str">
        <f>INDEX('stovky družstva'!H$5:H$44,Výpočty!$AN199*4-3,1)</f>
        <v/>
      </c>
      <c r="AV198" t="str">
        <f>INDEX('stovky družstva'!I$5:I$44,Výpočty!$AN199*4-3,1)</f>
        <v/>
      </c>
      <c r="AW198" t="str">
        <f>INDEX('stovky družstva'!J$5:J$44,Výpočty!$AN199*4-3,1)</f>
        <v/>
      </c>
      <c r="BA198" s="124"/>
      <c r="BB198" s="124"/>
      <c r="BC198" s="124"/>
      <c r="BD198" s="124"/>
      <c r="BE198" t="str">
        <f>'stovky startovka'!S37</f>
        <v/>
      </c>
    </row>
    <row r="199" spans="36:57">
      <c r="AJ199" s="124" t="str">
        <f t="shared" ref="AJ199" si="672">AQ198</f>
        <v/>
      </c>
      <c r="AK199" s="124">
        <f t="shared" ref="AK199" si="673">AQ199</f>
        <v>0</v>
      </c>
      <c r="AL199" s="124">
        <f t="shared" ref="AL199" si="674">AO199</f>
        <v>0</v>
      </c>
      <c r="AN199">
        <f t="shared" si="650"/>
        <v>8</v>
      </c>
      <c r="AO199">
        <f>INDEX('stovky družstva'!B$5:B$44,Výpočty!$AN199*4-3,1)</f>
        <v>0</v>
      </c>
      <c r="AQ199">
        <f>INDEX('stovky družstva'!D$5:D$44,Výpočty!$AN199*4-2,1)</f>
        <v>0</v>
      </c>
      <c r="AR199">
        <f>INDEX('stovky družstva'!E$5:E$44,Výpočty!$AN199*4-2,1)</f>
        <v>0</v>
      </c>
      <c r="AS199">
        <f>INDEX('stovky družstva'!F$5:F$44,Výpočty!$AN199*4-2,1)</f>
        <v>0</v>
      </c>
      <c r="AT199">
        <f>INDEX('stovky družstva'!G$5:G$44,Výpočty!$AN199*4-2,1)</f>
        <v>0</v>
      </c>
      <c r="AU199">
        <f>INDEX('stovky družstva'!H$5:H$44,Výpočty!$AN199*4-2,1)</f>
        <v>0</v>
      </c>
      <c r="AV199">
        <f>INDEX('stovky družstva'!I$5:I$44,Výpočty!$AN199*4-2,1)</f>
        <v>0</v>
      </c>
      <c r="AW199">
        <f>INDEX('stovky družstva'!J$5:J$44,Výpočty!$AN199*4-2,1)</f>
        <v>0</v>
      </c>
      <c r="BA199" s="124">
        <f t="shared" ref="BA199" si="675">BA39</f>
        <v>18</v>
      </c>
      <c r="BB199" s="124" t="str">
        <f>'stovky startovka'!L38</f>
        <v/>
      </c>
      <c r="BC199" s="124">
        <f>'stovky startovka'!M38</f>
        <v>0</v>
      </c>
      <c r="BD199" s="124" t="str">
        <f>'stovky startovka'!N38</f>
        <v/>
      </c>
      <c r="BE199" t="str">
        <f>'stovky startovka'!S38</f>
        <v/>
      </c>
    </row>
    <row r="200" spans="36:57">
      <c r="AJ200" s="124"/>
      <c r="AK200" s="124"/>
      <c r="AL200" s="124"/>
      <c r="AQ200" t="str">
        <f>INDEX('stovky družstva'!D$51:D$90,Výpočty!$AN201*4-3,1)</f>
        <v/>
      </c>
      <c r="AR200" t="str">
        <f>INDEX('stovky družstva'!E$51:E$90,Výpočty!$AN201*4-3,1)</f>
        <v/>
      </c>
      <c r="AS200" t="str">
        <f>INDEX('stovky družstva'!F$51:F$90,Výpočty!$AN201*4-3,1)</f>
        <v/>
      </c>
      <c r="AT200" t="str">
        <f>INDEX('stovky družstva'!G$51:G$90,Výpočty!$AN201*4-3,1)</f>
        <v/>
      </c>
      <c r="AU200" t="str">
        <f>INDEX('stovky družstva'!H$51:H$90,Výpočty!$AN201*4-3,1)</f>
        <v/>
      </c>
      <c r="AV200" t="str">
        <f>INDEX('stovky družstva'!I$51:I$90,Výpočty!$AN201*4-3,1)</f>
        <v/>
      </c>
      <c r="AW200" t="str">
        <f>INDEX('stovky družstva'!J$51:J$90,Výpočty!$AN201*4-3,1)</f>
        <v/>
      </c>
      <c r="BA200" s="124"/>
      <c r="BB200" s="124"/>
      <c r="BC200" s="124"/>
      <c r="BD200" s="124"/>
      <c r="BE200" t="str">
        <f>'stovky startovka'!S39</f>
        <v/>
      </c>
    </row>
    <row r="201" spans="36:57">
      <c r="AJ201" s="124" t="str">
        <f t="shared" ref="AJ201" si="676">AQ200</f>
        <v/>
      </c>
      <c r="AK201" s="124">
        <f t="shared" ref="AK201" si="677">AQ201</f>
        <v>0</v>
      </c>
      <c r="AL201" s="124">
        <f t="shared" ref="AL201" si="678">AO201</f>
        <v>0</v>
      </c>
      <c r="AN201">
        <f t="shared" si="650"/>
        <v>8</v>
      </c>
      <c r="AO201">
        <f>INDEX('stovky družstva'!B$51:B$90,Výpočty!$AN201*4-3,1)</f>
        <v>0</v>
      </c>
      <c r="AQ201">
        <f>INDEX('stovky družstva'!D$51:D$90,Výpočty!$AN201*4-2,1)</f>
        <v>0</v>
      </c>
      <c r="AR201">
        <f>INDEX('stovky družstva'!E$51:E$90,Výpočty!$AN201*4-2,1)</f>
        <v>0</v>
      </c>
      <c r="AS201">
        <f>INDEX('stovky družstva'!F$51:F$90,Výpočty!$AN201*4-2,1)</f>
        <v>0</v>
      </c>
      <c r="AT201">
        <f>INDEX('stovky družstva'!G$51:G$90,Výpočty!$AN201*4-2,1)</f>
        <v>0</v>
      </c>
      <c r="AU201">
        <f>INDEX('stovky družstva'!H$51:H$90,Výpočty!$AN201*4-2,1)</f>
        <v>0</v>
      </c>
      <c r="AV201">
        <f>INDEX('stovky družstva'!I$51:I$90,Výpočty!$AN201*4-2,1)</f>
        <v>0</v>
      </c>
      <c r="AW201">
        <f>INDEX('stovky družstva'!J$51:J$90,Výpočty!$AN201*4-2,1)</f>
        <v>0</v>
      </c>
      <c r="BA201" s="124">
        <f t="shared" ref="BA201" si="679">BA41</f>
        <v>19</v>
      </c>
      <c r="BB201" s="124" t="str">
        <f>'stovky startovka'!L40</f>
        <v/>
      </c>
      <c r="BC201" s="124">
        <f>'stovky startovka'!M40</f>
        <v>0</v>
      </c>
      <c r="BD201" s="124" t="str">
        <f>'stovky startovka'!N40</f>
        <v/>
      </c>
      <c r="BE201" t="str">
        <f>'stovky startovka'!S40</f>
        <v/>
      </c>
    </row>
    <row r="202" spans="36:57">
      <c r="AJ202" s="124"/>
      <c r="AK202" s="124"/>
      <c r="AL202" s="124"/>
      <c r="AQ202" t="str">
        <f>INDEX('stovky družstva'!D$97:D$136,Výpočty!$AN203*4-3,1)</f>
        <v/>
      </c>
      <c r="AR202" t="str">
        <f>INDEX('stovky družstva'!E$97:E$136,Výpočty!$AN203*4-3,1)</f>
        <v/>
      </c>
      <c r="AS202" t="str">
        <f>INDEX('stovky družstva'!F$97:F$136,Výpočty!$AN203*4-3,1)</f>
        <v/>
      </c>
      <c r="AT202" t="str">
        <f>INDEX('stovky družstva'!G$97:G$136,Výpočty!$AN203*4-3,1)</f>
        <v/>
      </c>
      <c r="AU202" t="str">
        <f>INDEX('stovky družstva'!H$97:H$136,Výpočty!$AN203*4-3,1)</f>
        <v/>
      </c>
      <c r="AV202" t="str">
        <f>INDEX('stovky družstva'!I$97:I$136,Výpočty!$AN203*4-3,1)</f>
        <v/>
      </c>
      <c r="AW202" t="str">
        <f>INDEX('stovky družstva'!J$97:J$136,Výpočty!$AN203*4-3,1)</f>
        <v/>
      </c>
      <c r="BA202" s="124"/>
      <c r="BB202" s="124"/>
      <c r="BC202" s="124"/>
      <c r="BD202" s="124"/>
      <c r="BE202" t="str">
        <f>'stovky startovka'!S41</f>
        <v/>
      </c>
    </row>
    <row r="203" spans="36:57">
      <c r="AJ203" s="124" t="str">
        <f t="shared" ref="AJ203" si="680">AQ202</f>
        <v/>
      </c>
      <c r="AK203" s="124">
        <f t="shared" ref="AK203" si="681">AQ203</f>
        <v>0</v>
      </c>
      <c r="AL203" s="124">
        <f t="shared" ref="AL203" si="682">AO203</f>
        <v>0</v>
      </c>
      <c r="AN203">
        <f t="shared" si="650"/>
        <v>8</v>
      </c>
      <c r="AO203">
        <f>INDEX('stovky družstva'!B$97:B$136,Výpočty!$AN203*4-3,1)</f>
        <v>0</v>
      </c>
      <c r="AQ203">
        <f>INDEX('stovky družstva'!D$97:D$136,Výpočty!$AN203*4-2,1)</f>
        <v>0</v>
      </c>
      <c r="AR203">
        <f>INDEX('stovky družstva'!E$97:E$136,Výpočty!$AN203*4-2,1)</f>
        <v>0</v>
      </c>
      <c r="AS203">
        <f>INDEX('stovky družstva'!F$97:F$136,Výpočty!$AN203*4-2,1)</f>
        <v>0</v>
      </c>
      <c r="AT203">
        <f>INDEX('stovky družstva'!G$97:G$136,Výpočty!$AN203*4-2,1)</f>
        <v>0</v>
      </c>
      <c r="AU203">
        <f>INDEX('stovky družstva'!H$97:H$136,Výpočty!$AN203*4-2,1)</f>
        <v>0</v>
      </c>
      <c r="AV203">
        <f>INDEX('stovky družstva'!I$97:I$136,Výpočty!$AN203*4-2,1)</f>
        <v>0</v>
      </c>
      <c r="AW203">
        <f>INDEX('stovky družstva'!J$97:J$136,Výpočty!$AN203*4-2,1)</f>
        <v>0</v>
      </c>
      <c r="BA203" s="124">
        <f t="shared" ref="BA203" si="683">BA43</f>
        <v>20</v>
      </c>
      <c r="BB203" s="124" t="str">
        <f>'stovky startovka'!L42</f>
        <v/>
      </c>
      <c r="BC203" s="124">
        <f>'stovky startovka'!M42</f>
        <v>0</v>
      </c>
      <c r="BD203" s="124" t="str">
        <f>'stovky startovka'!N42</f>
        <v/>
      </c>
      <c r="BE203" t="str">
        <f>'stovky startovka'!S42</f>
        <v/>
      </c>
    </row>
    <row r="204" spans="36:57">
      <c r="AJ204" s="124"/>
      <c r="AK204" s="124"/>
      <c r="AL204" s="124"/>
      <c r="AQ204" t="str">
        <f>INDEX('stovky družstva'!D$5:D$44,Výpočty!$AN205*4-3,1)</f>
        <v/>
      </c>
      <c r="AR204" t="str">
        <f>INDEX('stovky družstva'!E$5:E$44,Výpočty!$AN205*4-3,1)</f>
        <v/>
      </c>
      <c r="AS204" t="str">
        <f>INDEX('stovky družstva'!F$5:F$44,Výpočty!$AN205*4-3,1)</f>
        <v/>
      </c>
      <c r="AT204" t="str">
        <f>INDEX('stovky družstva'!G$5:G$44,Výpočty!$AN205*4-3,1)</f>
        <v/>
      </c>
      <c r="AU204" t="str">
        <f>INDEX('stovky družstva'!H$5:H$44,Výpočty!$AN205*4-3,1)</f>
        <v/>
      </c>
      <c r="AV204" t="str">
        <f>INDEX('stovky družstva'!I$5:I$44,Výpočty!$AN205*4-3,1)</f>
        <v/>
      </c>
      <c r="AW204" t="str">
        <f>INDEX('stovky družstva'!J$5:J$44,Výpočty!$AN205*4-3,1)</f>
        <v/>
      </c>
      <c r="BA204" s="124"/>
      <c r="BB204" s="124"/>
      <c r="BC204" s="124"/>
      <c r="BD204" s="124"/>
      <c r="BE204" t="str">
        <f>'stovky startovka'!S43</f>
        <v/>
      </c>
    </row>
    <row r="205" spans="36:57">
      <c r="AJ205" s="124" t="str">
        <f t="shared" ref="AJ205" si="684">AQ204</f>
        <v/>
      </c>
      <c r="AK205" s="124">
        <f t="shared" ref="AK205" si="685">AQ205</f>
        <v>0</v>
      </c>
      <c r="AL205" s="124">
        <f t="shared" ref="AL205" si="686">AO205</f>
        <v>0</v>
      </c>
      <c r="AN205">
        <f t="shared" si="650"/>
        <v>9</v>
      </c>
      <c r="AO205">
        <f>INDEX('stovky družstva'!B$5:B$44,Výpočty!$AN205*4-3,1)</f>
        <v>0</v>
      </c>
      <c r="AQ205">
        <f>INDEX('stovky družstva'!D$5:D$44,Výpočty!$AN205*4-2,1)</f>
        <v>0</v>
      </c>
      <c r="AR205">
        <f>INDEX('stovky družstva'!E$5:E$44,Výpočty!$AN205*4-2,1)</f>
        <v>0</v>
      </c>
      <c r="AS205">
        <f>INDEX('stovky družstva'!F$5:F$44,Výpočty!$AN205*4-2,1)</f>
        <v>0</v>
      </c>
      <c r="AT205">
        <f>INDEX('stovky družstva'!G$5:G$44,Výpočty!$AN205*4-2,1)</f>
        <v>0</v>
      </c>
      <c r="AU205">
        <f>INDEX('stovky družstva'!H$5:H$44,Výpočty!$AN205*4-2,1)</f>
        <v>0</v>
      </c>
      <c r="AV205">
        <f>INDEX('stovky družstva'!I$5:I$44,Výpočty!$AN205*4-2,1)</f>
        <v>0</v>
      </c>
      <c r="AW205">
        <f>INDEX('stovky družstva'!J$5:J$44,Výpočty!$AN205*4-2,1)</f>
        <v>0</v>
      </c>
      <c r="BA205" s="124">
        <f t="shared" ref="BA205" si="687">BA45</f>
        <v>21</v>
      </c>
      <c r="BB205" s="124" t="str">
        <f>'stovky startovka'!L44</f>
        <v/>
      </c>
      <c r="BC205" s="124">
        <f>'stovky startovka'!M44</f>
        <v>0</v>
      </c>
      <c r="BD205" s="124">
        <f>'stovky startovka'!N44</f>
        <v>0</v>
      </c>
      <c r="BE205" t="str">
        <f>'stovky startovka'!S44</f>
        <v/>
      </c>
    </row>
    <row r="206" spans="36:57">
      <c r="AJ206" s="124"/>
      <c r="AK206" s="124"/>
      <c r="AL206" s="124"/>
      <c r="AQ206" t="str">
        <f>INDEX('stovky družstva'!D$51:D$90,Výpočty!$AN207*4-3,1)</f>
        <v/>
      </c>
      <c r="AR206" t="str">
        <f>INDEX('stovky družstva'!E$51:E$90,Výpočty!$AN207*4-3,1)</f>
        <v/>
      </c>
      <c r="AS206" t="str">
        <f>INDEX('stovky družstva'!F$51:F$90,Výpočty!$AN207*4-3,1)</f>
        <v/>
      </c>
      <c r="AT206" t="str">
        <f>INDEX('stovky družstva'!G$51:G$90,Výpočty!$AN207*4-3,1)</f>
        <v/>
      </c>
      <c r="AU206" t="str">
        <f>INDEX('stovky družstva'!H$51:H$90,Výpočty!$AN207*4-3,1)</f>
        <v/>
      </c>
      <c r="AV206" t="str">
        <f>INDEX('stovky družstva'!I$51:I$90,Výpočty!$AN207*4-3,1)</f>
        <v/>
      </c>
      <c r="AW206" t="str">
        <f>INDEX('stovky družstva'!J$51:J$90,Výpočty!$AN207*4-3,1)</f>
        <v/>
      </c>
      <c r="BA206" s="124"/>
      <c r="BB206" s="124"/>
      <c r="BC206" s="124"/>
      <c r="BD206" s="124"/>
      <c r="BE206" t="str">
        <f>'stovky startovka'!S45</f>
        <v/>
      </c>
    </row>
    <row r="207" spans="36:57">
      <c r="AJ207" s="124" t="str">
        <f t="shared" ref="AJ207" si="688">AQ206</f>
        <v/>
      </c>
      <c r="AK207" s="124">
        <f t="shared" ref="AK207" si="689">AQ207</f>
        <v>0</v>
      </c>
      <c r="AL207" s="124">
        <f t="shared" ref="AL207" si="690">AO207</f>
        <v>0</v>
      </c>
      <c r="AN207">
        <f t="shared" si="650"/>
        <v>9</v>
      </c>
      <c r="AO207">
        <f>INDEX('stovky družstva'!B$51:B$90,Výpočty!$AN207*4-3,1)</f>
        <v>0</v>
      </c>
      <c r="AQ207">
        <f>INDEX('stovky družstva'!D$51:D$90,Výpočty!$AN207*4-2,1)</f>
        <v>0</v>
      </c>
      <c r="AR207">
        <f>INDEX('stovky družstva'!E$51:E$90,Výpočty!$AN207*4-2,1)</f>
        <v>0</v>
      </c>
      <c r="AS207">
        <f>INDEX('stovky družstva'!F$51:F$90,Výpočty!$AN207*4-2,1)</f>
        <v>0</v>
      </c>
      <c r="AT207">
        <f>INDEX('stovky družstva'!G$51:G$90,Výpočty!$AN207*4-2,1)</f>
        <v>0</v>
      </c>
      <c r="AU207">
        <f>INDEX('stovky družstva'!H$51:H$90,Výpočty!$AN207*4-2,1)</f>
        <v>0</v>
      </c>
      <c r="AV207">
        <f>INDEX('stovky družstva'!I$51:I$90,Výpočty!$AN207*4-2,1)</f>
        <v>0</v>
      </c>
      <c r="AW207">
        <f>INDEX('stovky družstva'!J$51:J$90,Výpočty!$AN207*4-2,1)</f>
        <v>0</v>
      </c>
      <c r="BA207" s="124">
        <f t="shared" ref="BA207" si="691">BA47</f>
        <v>22</v>
      </c>
      <c r="BB207" s="124" t="str">
        <f>'stovky startovka'!L46</f>
        <v/>
      </c>
      <c r="BC207" s="124">
        <f>'stovky startovka'!M46</f>
        <v>0</v>
      </c>
      <c r="BD207" s="124">
        <f>'stovky startovka'!N46</f>
        <v>0</v>
      </c>
      <c r="BE207" t="str">
        <f>'stovky startovka'!S46</f>
        <v/>
      </c>
    </row>
    <row r="208" spans="36:57">
      <c r="AJ208" s="124"/>
      <c r="AK208" s="124"/>
      <c r="AL208" s="124"/>
      <c r="AQ208" t="str">
        <f>INDEX('stovky družstva'!D$97:D$136,Výpočty!$AN209*4-3,1)</f>
        <v/>
      </c>
      <c r="AR208" t="str">
        <f>INDEX('stovky družstva'!E$97:E$136,Výpočty!$AN209*4-3,1)</f>
        <v/>
      </c>
      <c r="AS208" t="str">
        <f>INDEX('stovky družstva'!F$97:F$136,Výpočty!$AN209*4-3,1)</f>
        <v/>
      </c>
      <c r="AT208" t="str">
        <f>INDEX('stovky družstva'!G$97:G$136,Výpočty!$AN209*4-3,1)</f>
        <v/>
      </c>
      <c r="AU208" t="str">
        <f>INDEX('stovky družstva'!H$97:H$136,Výpočty!$AN209*4-3,1)</f>
        <v/>
      </c>
      <c r="AV208" t="str">
        <f>INDEX('stovky družstva'!I$97:I$136,Výpočty!$AN209*4-3,1)</f>
        <v/>
      </c>
      <c r="AW208" t="str">
        <f>INDEX('stovky družstva'!J$97:J$136,Výpočty!$AN209*4-3,1)</f>
        <v/>
      </c>
      <c r="BA208" s="124"/>
      <c r="BB208" s="124"/>
      <c r="BC208" s="124"/>
      <c r="BD208" s="124"/>
      <c r="BE208" t="str">
        <f>'stovky startovka'!S47</f>
        <v/>
      </c>
    </row>
    <row r="209" spans="36:57">
      <c r="AJ209" s="124" t="str">
        <f t="shared" ref="AJ209" si="692">AQ208</f>
        <v/>
      </c>
      <c r="AK209" s="124">
        <f t="shared" ref="AK209" si="693">AQ209</f>
        <v>0</v>
      </c>
      <c r="AL209" s="124">
        <f t="shared" ref="AL209" si="694">AO209</f>
        <v>0</v>
      </c>
      <c r="AN209">
        <f t="shared" si="650"/>
        <v>9</v>
      </c>
      <c r="AO209">
        <f>INDEX('stovky družstva'!B$97:B$136,Výpočty!$AN209*4-3,1)</f>
        <v>0</v>
      </c>
      <c r="AQ209">
        <f>INDEX('stovky družstva'!D$97:D$136,Výpočty!$AN209*4-2,1)</f>
        <v>0</v>
      </c>
      <c r="AR209">
        <f>INDEX('stovky družstva'!E$97:E$136,Výpočty!$AN209*4-2,1)</f>
        <v>0</v>
      </c>
      <c r="AS209">
        <f>INDEX('stovky družstva'!F$97:F$136,Výpočty!$AN209*4-2,1)</f>
        <v>0</v>
      </c>
      <c r="AT209">
        <f>INDEX('stovky družstva'!G$97:G$136,Výpočty!$AN209*4-2,1)</f>
        <v>0</v>
      </c>
      <c r="AU209">
        <f>INDEX('stovky družstva'!H$97:H$136,Výpočty!$AN209*4-2,1)</f>
        <v>0</v>
      </c>
      <c r="AV209">
        <f>INDEX('stovky družstva'!I$97:I$136,Výpočty!$AN209*4-2,1)</f>
        <v>0</v>
      </c>
      <c r="AW209">
        <f>INDEX('stovky družstva'!J$97:J$136,Výpočty!$AN209*4-2,1)</f>
        <v>0</v>
      </c>
      <c r="BA209" s="124">
        <f t="shared" ref="BA209" si="695">BA49</f>
        <v>23</v>
      </c>
      <c r="BB209" s="124" t="str">
        <f>'stovky startovka'!L48</f>
        <v/>
      </c>
      <c r="BC209" s="124">
        <f>'stovky startovka'!M48</f>
        <v>0</v>
      </c>
      <c r="BD209" s="124">
        <f>'stovky startovka'!N48</f>
        <v>0</v>
      </c>
      <c r="BE209" t="str">
        <f>'stovky startovka'!S48</f>
        <v/>
      </c>
    </row>
    <row r="210" spans="36:57">
      <c r="AJ210" s="124"/>
      <c r="AK210" s="124"/>
      <c r="AL210" s="124"/>
      <c r="AQ210" t="str">
        <f>INDEX('stovky družstva'!D$5:D$44,Výpočty!$AN211*4-3,1)</f>
        <v/>
      </c>
      <c r="AR210" t="str">
        <f>INDEX('stovky družstva'!E$5:E$44,Výpočty!$AN211*4-3,1)</f>
        <v/>
      </c>
      <c r="AS210" t="str">
        <f>INDEX('stovky družstva'!F$5:F$44,Výpočty!$AN211*4-3,1)</f>
        <v/>
      </c>
      <c r="AT210" t="str">
        <f>INDEX('stovky družstva'!G$5:G$44,Výpočty!$AN211*4-3,1)</f>
        <v/>
      </c>
      <c r="AU210" t="str">
        <f>INDEX('stovky družstva'!H$5:H$44,Výpočty!$AN211*4-3,1)</f>
        <v/>
      </c>
      <c r="AV210" t="str">
        <f>INDEX('stovky družstva'!I$5:I$44,Výpočty!$AN211*4-3,1)</f>
        <v/>
      </c>
      <c r="AW210" t="str">
        <f>INDEX('stovky družstva'!J$5:J$44,Výpočty!$AN211*4-3,1)</f>
        <v/>
      </c>
      <c r="BA210" s="124"/>
      <c r="BB210" s="124"/>
      <c r="BC210" s="124"/>
      <c r="BD210" s="124"/>
      <c r="BE210" t="str">
        <f>'stovky startovka'!S49</f>
        <v/>
      </c>
    </row>
    <row r="211" spans="36:57">
      <c r="AJ211" s="124" t="str">
        <f t="shared" ref="AJ211" si="696">AQ210</f>
        <v/>
      </c>
      <c r="AK211" s="124">
        <f t="shared" ref="AK211" si="697">AQ211</f>
        <v>0</v>
      </c>
      <c r="AL211" s="124">
        <f t="shared" ref="AL211" si="698">AO211</f>
        <v>0</v>
      </c>
      <c r="AN211">
        <f t="shared" si="650"/>
        <v>10</v>
      </c>
      <c r="AO211">
        <f>INDEX('stovky družstva'!B$5:B$44,Výpočty!$AN211*4-3,1)</f>
        <v>0</v>
      </c>
      <c r="AQ211">
        <f>INDEX('stovky družstva'!D$5:D$44,Výpočty!$AN211*4-2,1)</f>
        <v>0</v>
      </c>
      <c r="AR211">
        <f>INDEX('stovky družstva'!E$5:E$44,Výpočty!$AN211*4-2,1)</f>
        <v>0</v>
      </c>
      <c r="AS211">
        <f>INDEX('stovky družstva'!F$5:F$44,Výpočty!$AN211*4-2,1)</f>
        <v>0</v>
      </c>
      <c r="AT211">
        <f>INDEX('stovky družstva'!G$5:G$44,Výpočty!$AN211*4-2,1)</f>
        <v>0</v>
      </c>
      <c r="AU211">
        <f>INDEX('stovky družstva'!H$5:H$44,Výpočty!$AN211*4-2,1)</f>
        <v>0</v>
      </c>
      <c r="AV211">
        <f>INDEX('stovky družstva'!I$5:I$44,Výpočty!$AN211*4-2,1)</f>
        <v>0</v>
      </c>
      <c r="AW211">
        <f>INDEX('stovky družstva'!J$5:J$44,Výpočty!$AN211*4-2,1)</f>
        <v>0</v>
      </c>
      <c r="BA211" s="124">
        <f t="shared" ref="BA211" si="699">BA51</f>
        <v>24</v>
      </c>
      <c r="BB211" s="124" t="str">
        <f>'stovky startovka'!L50</f>
        <v/>
      </c>
      <c r="BC211" s="124">
        <f>'stovky startovka'!M50</f>
        <v>0</v>
      </c>
      <c r="BD211" s="124">
        <f>'stovky startovka'!N50</f>
        <v>0</v>
      </c>
      <c r="BE211" t="str">
        <f>'stovky startovka'!S50</f>
        <v/>
      </c>
    </row>
    <row r="212" spans="36:57">
      <c r="AJ212" s="124"/>
      <c r="AK212" s="124"/>
      <c r="AL212" s="124"/>
      <c r="AQ212" t="str">
        <f>INDEX('stovky družstva'!D$51:D$90,Výpočty!$AN213*4-3,1)</f>
        <v/>
      </c>
      <c r="AR212" t="str">
        <f>INDEX('stovky družstva'!E$51:E$90,Výpočty!$AN213*4-3,1)</f>
        <v/>
      </c>
      <c r="AS212" t="str">
        <f>INDEX('stovky družstva'!F$51:F$90,Výpočty!$AN213*4-3,1)</f>
        <v/>
      </c>
      <c r="AT212" t="str">
        <f>INDEX('stovky družstva'!G$51:G$90,Výpočty!$AN213*4-3,1)</f>
        <v/>
      </c>
      <c r="AU212" t="str">
        <f>INDEX('stovky družstva'!H$51:H$90,Výpočty!$AN213*4-3,1)</f>
        <v/>
      </c>
      <c r="AV212" t="str">
        <f>INDEX('stovky družstva'!I$51:I$90,Výpočty!$AN213*4-3,1)</f>
        <v/>
      </c>
      <c r="AW212" t="str">
        <f>INDEX('stovky družstva'!J$51:J$90,Výpočty!$AN213*4-3,1)</f>
        <v/>
      </c>
      <c r="BA212" s="124"/>
      <c r="BB212" s="124"/>
      <c r="BC212" s="124"/>
      <c r="BD212" s="124"/>
      <c r="BE212" t="str">
        <f>'stovky startovka'!S51</f>
        <v/>
      </c>
    </row>
    <row r="213" spans="36:57">
      <c r="AJ213" s="124" t="str">
        <f t="shared" ref="AJ213" si="700">AQ212</f>
        <v/>
      </c>
      <c r="AK213" s="124">
        <f t="shared" ref="AK213" si="701">AQ213</f>
        <v>0</v>
      </c>
      <c r="AL213" s="124">
        <f t="shared" ref="AL213" si="702">AO213</f>
        <v>0</v>
      </c>
      <c r="AN213">
        <f t="shared" si="650"/>
        <v>10</v>
      </c>
      <c r="AO213">
        <f>INDEX('stovky družstva'!B$51:B$90,Výpočty!$AN213*4-3,1)</f>
        <v>0</v>
      </c>
      <c r="AQ213">
        <f>INDEX('stovky družstva'!D$51:D$90,Výpočty!$AN213*4-2,1)</f>
        <v>0</v>
      </c>
      <c r="AR213">
        <f>INDEX('stovky družstva'!E$51:E$90,Výpočty!$AN213*4-2,1)</f>
        <v>0</v>
      </c>
      <c r="AS213">
        <f>INDEX('stovky družstva'!F$51:F$90,Výpočty!$AN213*4-2,1)</f>
        <v>0</v>
      </c>
      <c r="AT213">
        <f>INDEX('stovky družstva'!G$51:G$90,Výpočty!$AN213*4-2,1)</f>
        <v>0</v>
      </c>
      <c r="AU213">
        <f>INDEX('stovky družstva'!H$51:H$90,Výpočty!$AN213*4-2,1)</f>
        <v>0</v>
      </c>
      <c r="AV213">
        <f>INDEX('stovky družstva'!I$51:I$90,Výpočty!$AN213*4-2,1)</f>
        <v>0</v>
      </c>
      <c r="AW213">
        <f>INDEX('stovky družstva'!J$51:J$90,Výpočty!$AN213*4-2,1)</f>
        <v>0</v>
      </c>
      <c r="BA213" s="124">
        <f t="shared" ref="BA213" si="703">BA53</f>
        <v>25</v>
      </c>
      <c r="BB213" s="124" t="str">
        <f>'stovky startovka'!L52</f>
        <v/>
      </c>
      <c r="BC213" s="124">
        <f>'stovky startovka'!M52</f>
        <v>0</v>
      </c>
      <c r="BD213" s="124">
        <f>'stovky startovka'!N52</f>
        <v>0</v>
      </c>
      <c r="BE213" t="str">
        <f>'stovky startovka'!S52</f>
        <v/>
      </c>
    </row>
    <row r="214" spans="36:57">
      <c r="AJ214" s="124"/>
      <c r="AK214" s="124"/>
      <c r="AL214" s="124"/>
      <c r="AQ214" t="str">
        <f>INDEX('stovky družstva'!D$97:D$136,Výpočty!$AN215*4-3,1)</f>
        <v/>
      </c>
      <c r="AR214" t="str">
        <f>INDEX('stovky družstva'!E$97:E$136,Výpočty!$AN215*4-3,1)</f>
        <v/>
      </c>
      <c r="AS214" t="str">
        <f>INDEX('stovky družstva'!F$97:F$136,Výpočty!$AN215*4-3,1)</f>
        <v/>
      </c>
      <c r="AT214" t="str">
        <f>INDEX('stovky družstva'!G$97:G$136,Výpočty!$AN215*4-3,1)</f>
        <v/>
      </c>
      <c r="AU214" t="str">
        <f>INDEX('stovky družstva'!H$97:H$136,Výpočty!$AN215*4-3,1)</f>
        <v/>
      </c>
      <c r="AV214" t="str">
        <f>INDEX('stovky družstva'!I$97:I$136,Výpočty!$AN215*4-3,1)</f>
        <v/>
      </c>
      <c r="AW214" t="str">
        <f>INDEX('stovky družstva'!J$97:J$136,Výpočty!$AN215*4-3,1)</f>
        <v/>
      </c>
      <c r="BA214" s="124"/>
      <c r="BB214" s="124"/>
      <c r="BC214" s="124"/>
      <c r="BD214" s="124"/>
      <c r="BE214" t="str">
        <f>'stovky startovka'!S53</f>
        <v/>
      </c>
    </row>
    <row r="215" spans="36:57">
      <c r="AJ215" s="124" t="str">
        <f t="shared" ref="AJ215" si="704">AQ214</f>
        <v/>
      </c>
      <c r="AK215" s="124">
        <f t="shared" ref="AK215" si="705">AQ215</f>
        <v>0</v>
      </c>
      <c r="AL215" s="124">
        <f t="shared" ref="AL215" si="706">AO215</f>
        <v>0</v>
      </c>
      <c r="AN215">
        <f t="shared" si="650"/>
        <v>10</v>
      </c>
      <c r="AO215">
        <f>INDEX('stovky družstva'!B$97:B$136,Výpočty!$AN215*4-3,1)</f>
        <v>0</v>
      </c>
      <c r="AQ215">
        <f>INDEX('stovky družstva'!D$97:D$136,Výpočty!$AN215*4-2,1)</f>
        <v>0</v>
      </c>
      <c r="AR215">
        <f>INDEX('stovky družstva'!E$97:E$136,Výpočty!$AN215*4-2,1)</f>
        <v>0</v>
      </c>
      <c r="AS215">
        <f>INDEX('stovky družstva'!F$97:F$136,Výpočty!$AN215*4-2,1)</f>
        <v>0</v>
      </c>
      <c r="AT215">
        <f>INDEX('stovky družstva'!G$97:G$136,Výpočty!$AN215*4-2,1)</f>
        <v>0</v>
      </c>
      <c r="AU215">
        <f>INDEX('stovky družstva'!H$97:H$136,Výpočty!$AN215*4-2,1)</f>
        <v>0</v>
      </c>
      <c r="AV215">
        <f>INDEX('stovky družstva'!I$97:I$136,Výpočty!$AN215*4-2,1)</f>
        <v>0</v>
      </c>
      <c r="AW215">
        <f>INDEX('stovky družstva'!J$97:J$136,Výpočty!$AN215*4-2,1)</f>
        <v>0</v>
      </c>
      <c r="BA215" s="124">
        <f t="shared" ref="BA215" si="707">BA55</f>
        <v>26</v>
      </c>
      <c r="BB215" s="124" t="str">
        <f>'stovky startovka'!L54</f>
        <v/>
      </c>
      <c r="BC215" s="124">
        <f>'stovky startovka'!M54</f>
        <v>0</v>
      </c>
      <c r="BD215" s="124" t="str">
        <f>'stovky startovka'!N54</f>
        <v/>
      </c>
      <c r="BE215" t="str">
        <f>'stovky startovka'!S54</f>
        <v/>
      </c>
    </row>
    <row r="216" spans="36:57">
      <c r="AJ216" s="124"/>
      <c r="AK216" s="124"/>
      <c r="AL216" s="124"/>
      <c r="BA216" s="124"/>
      <c r="BB216" s="124"/>
      <c r="BC216" s="124"/>
      <c r="BD216" s="124"/>
      <c r="BE216" t="str">
        <f>'stovky startovka'!S55</f>
        <v/>
      </c>
    </row>
    <row r="217" spans="36:57">
      <c r="AJ217" s="124">
        <f>AR156</f>
        <v>0</v>
      </c>
      <c r="AK217" s="124" t="str">
        <f>AR157</f>
        <v>Jakub Baryčík</v>
      </c>
      <c r="AL217" s="124" t="str">
        <f>AL157</f>
        <v>Tísek</v>
      </c>
      <c r="BA217" s="124">
        <f t="shared" ref="BA217" si="708">BA57</f>
        <v>27</v>
      </c>
      <c r="BB217" s="124" t="str">
        <f>'stovky startovka'!L56</f>
        <v/>
      </c>
      <c r="BC217" s="124">
        <f>'stovky startovka'!M56</f>
        <v>0</v>
      </c>
      <c r="BD217" s="124" t="str">
        <f>'stovky startovka'!N56</f>
        <v/>
      </c>
      <c r="BE217" t="str">
        <f>'stovky startovka'!S56</f>
        <v/>
      </c>
    </row>
    <row r="218" spans="36:57">
      <c r="AJ218" s="124"/>
      <c r="AK218" s="124"/>
      <c r="AL218" s="124"/>
      <c r="BA218" s="124"/>
      <c r="BB218" s="124"/>
      <c r="BC218" s="124"/>
      <c r="BD218" s="124"/>
      <c r="BE218" t="str">
        <f>'stovky startovka'!S57</f>
        <v/>
      </c>
    </row>
    <row r="219" spans="36:57">
      <c r="AJ219" s="124">
        <f t="shared" ref="AJ219" si="709">AR158</f>
        <v>0</v>
      </c>
      <c r="AK219" s="124" t="str">
        <f>AR159</f>
        <v>Tereza Šimečková</v>
      </c>
      <c r="AL219" s="124" t="str">
        <f t="shared" ref="AL219" si="710">AL159</f>
        <v>Hájov</v>
      </c>
      <c r="BA219" s="124">
        <f t="shared" ref="BA219" si="711">BA59</f>
        <v>28</v>
      </c>
      <c r="BB219" s="124" t="str">
        <f>'stovky startovka'!L58</f>
        <v/>
      </c>
      <c r="BC219" s="124">
        <f>'stovky startovka'!M58</f>
        <v>0</v>
      </c>
      <c r="BD219" s="124" t="str">
        <f>'stovky startovka'!N58</f>
        <v/>
      </c>
      <c r="BE219" t="str">
        <f>'stovky startovka'!S58</f>
        <v/>
      </c>
    </row>
    <row r="220" spans="36:57">
      <c r="AJ220" s="124"/>
      <c r="AK220" s="124"/>
      <c r="AL220" s="124"/>
      <c r="BA220" s="124"/>
      <c r="BB220" s="124"/>
      <c r="BC220" s="124"/>
      <c r="BD220" s="124"/>
      <c r="BE220" t="str">
        <f>'stovky startovka'!S59</f>
        <v/>
      </c>
    </row>
    <row r="221" spans="36:57">
      <c r="AJ221" s="124">
        <f t="shared" ref="AJ221" si="712">AR160</f>
        <v>5</v>
      </c>
      <c r="AK221" s="124">
        <f t="shared" ref="AK221" si="713">AR161</f>
        <v>0</v>
      </c>
      <c r="AL221" s="124" t="str">
        <f t="shared" ref="AL221" si="714">AL161</f>
        <v/>
      </c>
      <c r="BA221" s="124">
        <f t="shared" ref="BA221" si="715">BA61</f>
        <v>29</v>
      </c>
      <c r="BB221" s="124" t="str">
        <f>'stovky startovka'!L60</f>
        <v/>
      </c>
      <c r="BC221" s="124">
        <f>'stovky startovka'!M60</f>
        <v>0</v>
      </c>
      <c r="BD221" s="124" t="str">
        <f>'stovky startovka'!N60</f>
        <v/>
      </c>
      <c r="BE221" t="str">
        <f>'stovky startovka'!S60</f>
        <v/>
      </c>
    </row>
    <row r="222" spans="36:57">
      <c r="AJ222" s="124"/>
      <c r="AK222" s="124"/>
      <c r="AL222" s="124"/>
      <c r="BA222" s="124"/>
      <c r="BB222" s="124"/>
      <c r="BC222" s="124"/>
      <c r="BD222" s="124"/>
      <c r="BE222" t="str">
        <f>'stovky startovka'!S61</f>
        <v/>
      </c>
    </row>
    <row r="223" spans="36:57">
      <c r="AJ223" s="124">
        <f t="shared" ref="AJ223" si="716">AR162</f>
        <v>0</v>
      </c>
      <c r="AK223" s="124" t="str">
        <f t="shared" ref="AK223" si="717">AR163</f>
        <v>Ondřej Hlaváč</v>
      </c>
      <c r="AL223" s="124" t="str">
        <f t="shared" ref="AL223" si="718">AL163</f>
        <v>Hájov</v>
      </c>
      <c r="BA223" s="124">
        <f t="shared" ref="BA223" si="719">BA63</f>
        <v>30</v>
      </c>
      <c r="BB223" s="124" t="str">
        <f>'stovky startovka'!L62</f>
        <v/>
      </c>
      <c r="BC223" s="124">
        <f>'stovky startovka'!M62</f>
        <v>0</v>
      </c>
      <c r="BD223" s="124" t="str">
        <f>'stovky startovka'!N62</f>
        <v/>
      </c>
      <c r="BE223" t="str">
        <f>'stovky startovka'!S62</f>
        <v/>
      </c>
    </row>
    <row r="224" spans="36:57">
      <c r="AJ224" s="124"/>
      <c r="AK224" s="124"/>
      <c r="AL224" s="124"/>
      <c r="BA224" s="124"/>
      <c r="BB224" s="124"/>
      <c r="BC224" s="124"/>
      <c r="BD224" s="124"/>
      <c r="BE224" t="str">
        <f>'stovky startovka'!S63</f>
        <v/>
      </c>
    </row>
    <row r="225" spans="36:57">
      <c r="AJ225" s="124">
        <f t="shared" ref="AJ225" si="720">AR164</f>
        <v>0</v>
      </c>
      <c r="AK225" s="124" t="str">
        <f t="shared" ref="AK225" si="721">AR165</f>
        <v>Natálie Vondráková</v>
      </c>
      <c r="AL225" s="124" t="str">
        <f t="shared" ref="AL225" si="722">AL165</f>
        <v>Tísek</v>
      </c>
      <c r="BA225" s="124">
        <f t="shared" ref="BA225" si="723">BA65</f>
        <v>31</v>
      </c>
      <c r="BB225" s="124" t="str">
        <f>'stovky startovka'!L64</f>
        <v/>
      </c>
      <c r="BC225" s="124">
        <f>'stovky startovka'!M64</f>
        <v>0</v>
      </c>
      <c r="BD225" s="124" t="str">
        <f>'stovky startovka'!N64</f>
        <v/>
      </c>
      <c r="BE225" t="str">
        <f>'stovky startovka'!S64</f>
        <v/>
      </c>
    </row>
    <row r="226" spans="36:57">
      <c r="AJ226" s="124"/>
      <c r="AK226" s="124"/>
      <c r="AL226" s="124"/>
      <c r="BA226" s="124"/>
      <c r="BB226" s="124"/>
      <c r="BC226" s="124"/>
      <c r="BD226" s="124"/>
      <c r="BE226" t="str">
        <f>'stovky startovka'!S65</f>
        <v/>
      </c>
    </row>
    <row r="227" spans="36:57">
      <c r="AJ227" s="124" t="str">
        <f t="shared" ref="AJ227" si="724">AR166</f>
        <v/>
      </c>
      <c r="AK227" s="124">
        <f t="shared" ref="AK227" si="725">AR167</f>
        <v>0</v>
      </c>
      <c r="AL227" s="124">
        <f t="shared" ref="AL227" si="726">AL167</f>
        <v>0</v>
      </c>
      <c r="BA227" s="124">
        <f t="shared" ref="BA227" si="727">BA67</f>
        <v>32</v>
      </c>
      <c r="BB227" s="124" t="str">
        <f>'stovky startovka'!L66</f>
        <v/>
      </c>
      <c r="BC227" s="124">
        <f>'stovky startovka'!M66</f>
        <v>0</v>
      </c>
      <c r="BD227" s="124" t="str">
        <f>'stovky startovka'!N66</f>
        <v/>
      </c>
      <c r="BE227" t="str">
        <f>'stovky startovka'!S66</f>
        <v/>
      </c>
    </row>
    <row r="228" spans="36:57">
      <c r="AJ228" s="124"/>
      <c r="AK228" s="124"/>
      <c r="AL228" s="124"/>
      <c r="BA228" s="124"/>
      <c r="BB228" s="124"/>
      <c r="BC228" s="124"/>
      <c r="BD228" s="124"/>
      <c r="BE228" t="str">
        <f>'stovky startovka'!S67</f>
        <v/>
      </c>
    </row>
    <row r="229" spans="36:57">
      <c r="AJ229" s="124" t="str">
        <f t="shared" ref="AJ229" si="728">AR168</f>
        <v/>
      </c>
      <c r="AK229" s="124">
        <f t="shared" ref="AK229" si="729">AR169</f>
        <v>0</v>
      </c>
      <c r="AL229" s="124" t="str">
        <f t="shared" ref="AL229" si="730">AL169</f>
        <v/>
      </c>
      <c r="BA229" s="124">
        <f t="shared" ref="BA229" si="731">BA69</f>
        <v>33</v>
      </c>
      <c r="BB229" s="124" t="str">
        <f>'stovky startovka'!L68</f>
        <v/>
      </c>
      <c r="BC229" s="124">
        <f>'stovky startovka'!M68</f>
        <v>0</v>
      </c>
      <c r="BD229" s="124" t="str">
        <f>'stovky startovka'!N68</f>
        <v/>
      </c>
      <c r="BE229" t="str">
        <f>'stovky startovka'!S68</f>
        <v/>
      </c>
    </row>
    <row r="230" spans="36:57">
      <c r="AJ230" s="124"/>
      <c r="AK230" s="124"/>
      <c r="AL230" s="124"/>
      <c r="BA230" s="124"/>
      <c r="BB230" s="124"/>
      <c r="BC230" s="124"/>
      <c r="BD230" s="124"/>
      <c r="BE230" t="str">
        <f>'stovky startovka'!S69</f>
        <v/>
      </c>
    </row>
    <row r="231" spans="36:57">
      <c r="AJ231" s="124" t="str">
        <f t="shared" ref="AJ231" si="732">AR170</f>
        <v/>
      </c>
      <c r="AK231" s="124">
        <f t="shared" ref="AK231" si="733">AR171</f>
        <v>0</v>
      </c>
      <c r="AL231" s="124">
        <f t="shared" ref="AL231" si="734">AL171</f>
        <v>0</v>
      </c>
      <c r="BA231" s="124">
        <f t="shared" ref="BA231" si="735">BA71</f>
        <v>34</v>
      </c>
      <c r="BB231" s="124" t="str">
        <f>'stovky startovka'!L70</f>
        <v/>
      </c>
      <c r="BC231" s="124">
        <f>'stovky startovka'!M70</f>
        <v>0</v>
      </c>
      <c r="BD231" s="124" t="str">
        <f>'stovky startovka'!N70</f>
        <v/>
      </c>
      <c r="BE231" t="str">
        <f>'stovky startovka'!S70</f>
        <v/>
      </c>
    </row>
    <row r="232" spans="36:57">
      <c r="AJ232" s="124"/>
      <c r="AK232" s="124"/>
      <c r="AL232" s="124"/>
      <c r="BA232" s="124"/>
      <c r="BB232" s="124"/>
      <c r="BC232" s="124"/>
      <c r="BD232" s="124"/>
      <c r="BE232" t="str">
        <f>'stovky startovka'!S71</f>
        <v/>
      </c>
    </row>
    <row r="233" spans="36:57">
      <c r="AJ233" s="124" t="str">
        <f t="shared" ref="AJ233" si="736">AR172</f>
        <v/>
      </c>
      <c r="AK233" s="124">
        <f t="shared" ref="AK233" si="737">AR173</f>
        <v>0</v>
      </c>
      <c r="AL233" s="124">
        <f t="shared" ref="AL233" si="738">AL173</f>
        <v>0</v>
      </c>
      <c r="BA233" s="124">
        <f t="shared" ref="BA233" si="739">BA73</f>
        <v>35</v>
      </c>
      <c r="BB233" s="124" t="str">
        <f>'stovky startovka'!L72</f>
        <v/>
      </c>
      <c r="BC233" s="124">
        <f>'stovky startovka'!M72</f>
        <v>0</v>
      </c>
      <c r="BD233" s="124" t="str">
        <f>'stovky startovka'!N72</f>
        <v/>
      </c>
      <c r="BE233" t="str">
        <f>'stovky startovka'!S72</f>
        <v/>
      </c>
    </row>
    <row r="234" spans="36:57">
      <c r="AJ234" s="124"/>
      <c r="AK234" s="124"/>
      <c r="AL234" s="124"/>
      <c r="BA234" s="124"/>
      <c r="BB234" s="124"/>
      <c r="BC234" s="124"/>
      <c r="BD234" s="124"/>
      <c r="BE234" t="str">
        <f>'stovky startovka'!S73</f>
        <v/>
      </c>
    </row>
    <row r="235" spans="36:57">
      <c r="AJ235" s="124" t="str">
        <f t="shared" ref="AJ235" si="740">AR174</f>
        <v/>
      </c>
      <c r="AK235" s="124">
        <f t="shared" ref="AK235" si="741">AR175</f>
        <v>0</v>
      </c>
      <c r="AL235" s="124">
        <f t="shared" ref="AL235" si="742">AL175</f>
        <v>0</v>
      </c>
      <c r="BA235" s="124">
        <f t="shared" ref="BA235" si="743">BA75</f>
        <v>36</v>
      </c>
      <c r="BB235" s="124" t="str">
        <f>'stovky startovka'!L74</f>
        <v/>
      </c>
      <c r="BC235" s="124">
        <f>'stovky startovka'!M74</f>
        <v>0</v>
      </c>
      <c r="BD235" s="124" t="str">
        <f>'stovky startovka'!N74</f>
        <v/>
      </c>
      <c r="BE235" t="str">
        <f>'stovky startovka'!S74</f>
        <v/>
      </c>
    </row>
    <row r="236" spans="36:57">
      <c r="AJ236" s="124"/>
      <c r="AK236" s="124"/>
      <c r="AL236" s="124"/>
      <c r="BA236" s="124"/>
      <c r="BB236" s="124"/>
      <c r="BC236" s="124"/>
      <c r="BD236" s="124"/>
      <c r="BE236" t="str">
        <f>'stovky startovka'!S75</f>
        <v/>
      </c>
    </row>
    <row r="237" spans="36:57">
      <c r="AJ237" s="124" t="str">
        <f t="shared" ref="AJ237" si="744">AR176</f>
        <v/>
      </c>
      <c r="AK237" s="124">
        <f t="shared" ref="AK237" si="745">AR177</f>
        <v>0</v>
      </c>
      <c r="AL237" s="124">
        <f t="shared" ref="AL237" si="746">AL177</f>
        <v>0</v>
      </c>
      <c r="BA237" s="124">
        <f t="shared" ref="BA237" si="747">BA77</f>
        <v>37</v>
      </c>
      <c r="BB237" s="124" t="str">
        <f>'stovky startovka'!L76</f>
        <v/>
      </c>
      <c r="BC237" s="124">
        <f>'stovky startovka'!M76</f>
        <v>0</v>
      </c>
      <c r="BD237" s="124" t="str">
        <f>'stovky startovka'!N76</f>
        <v/>
      </c>
      <c r="BE237" t="str">
        <f>'stovky startovka'!S76</f>
        <v/>
      </c>
    </row>
    <row r="238" spans="36:57">
      <c r="AJ238" s="124"/>
      <c r="AK238" s="124"/>
      <c r="AL238" s="124"/>
      <c r="BA238" s="124"/>
      <c r="BB238" s="124"/>
      <c r="BC238" s="124"/>
      <c r="BD238" s="124"/>
      <c r="BE238" t="str">
        <f>'stovky startovka'!S77</f>
        <v/>
      </c>
    </row>
    <row r="239" spans="36:57">
      <c r="AJ239" s="124" t="str">
        <f t="shared" ref="AJ239" si="748">AR178</f>
        <v/>
      </c>
      <c r="AK239" s="124">
        <f t="shared" ref="AK239" si="749">AR179</f>
        <v>0</v>
      </c>
      <c r="AL239" s="124">
        <f t="shared" ref="AL239" si="750">AL179</f>
        <v>0</v>
      </c>
      <c r="BA239" s="124">
        <f t="shared" ref="BA239" si="751">BA79</f>
        <v>38</v>
      </c>
      <c r="BB239" s="124" t="str">
        <f>'stovky startovka'!L78</f>
        <v/>
      </c>
      <c r="BC239" s="124">
        <f>'stovky startovka'!M78</f>
        <v>0</v>
      </c>
      <c r="BD239" s="124" t="str">
        <f>'stovky startovka'!N78</f>
        <v/>
      </c>
      <c r="BE239" t="str">
        <f>'stovky startovka'!S78</f>
        <v/>
      </c>
    </row>
    <row r="240" spans="36:57">
      <c r="AJ240" s="124"/>
      <c r="AK240" s="124"/>
      <c r="AL240" s="124"/>
      <c r="BA240" s="124"/>
      <c r="BB240" s="124"/>
      <c r="BC240" s="124"/>
      <c r="BD240" s="124"/>
      <c r="BE240" t="str">
        <f>'stovky startovka'!S79</f>
        <v/>
      </c>
    </row>
    <row r="241" spans="36:57">
      <c r="AJ241" s="124" t="str">
        <f t="shared" ref="AJ241" si="752">AR180</f>
        <v/>
      </c>
      <c r="AK241" s="124">
        <f t="shared" ref="AK241" si="753">AR181</f>
        <v>0</v>
      </c>
      <c r="AL241" s="124">
        <f t="shared" ref="AL241" si="754">AL181</f>
        <v>0</v>
      </c>
      <c r="BA241" s="124">
        <f t="shared" ref="BA241" si="755">BA81</f>
        <v>39</v>
      </c>
      <c r="BB241" s="124" t="str">
        <f>'stovky startovka'!L80</f>
        <v/>
      </c>
      <c r="BC241" s="124">
        <f>'stovky startovka'!M80</f>
        <v>0</v>
      </c>
      <c r="BD241" s="124" t="str">
        <f>'stovky startovka'!N80</f>
        <v/>
      </c>
      <c r="BE241" t="str">
        <f>'stovky startovka'!S80</f>
        <v/>
      </c>
    </row>
    <row r="242" spans="36:57">
      <c r="AJ242" s="124"/>
      <c r="AK242" s="124"/>
      <c r="AL242" s="124"/>
      <c r="BA242" s="124"/>
      <c r="BB242" s="124"/>
      <c r="BC242" s="124"/>
      <c r="BD242" s="124"/>
      <c r="BE242" t="str">
        <f>'stovky startovka'!S81</f>
        <v/>
      </c>
    </row>
    <row r="243" spans="36:57">
      <c r="AJ243" s="124" t="str">
        <f t="shared" ref="AJ243" si="756">AR182</f>
        <v/>
      </c>
      <c r="AK243" s="124">
        <f t="shared" ref="AK243" si="757">AR183</f>
        <v>0</v>
      </c>
      <c r="AL243" s="124">
        <f t="shared" ref="AL243" si="758">AL183</f>
        <v>0</v>
      </c>
      <c r="BA243" s="124">
        <f t="shared" ref="BA243" si="759">BA83</f>
        <v>40</v>
      </c>
      <c r="BB243" s="124" t="str">
        <f>'stovky startovka'!L82</f>
        <v/>
      </c>
      <c r="BC243" s="124">
        <f>'stovky startovka'!M82</f>
        <v>0</v>
      </c>
      <c r="BD243" s="124" t="str">
        <f>'stovky startovka'!N82</f>
        <v/>
      </c>
      <c r="BE243" t="str">
        <f>'stovky startovka'!S82</f>
        <v/>
      </c>
    </row>
    <row r="244" spans="36:57">
      <c r="AJ244" s="124"/>
      <c r="AK244" s="124"/>
      <c r="AL244" s="124"/>
      <c r="BA244" s="124"/>
      <c r="BB244" s="124"/>
      <c r="BC244" s="124"/>
      <c r="BD244" s="124"/>
      <c r="BE244" t="str">
        <f>'stovky startovka'!S83</f>
        <v/>
      </c>
    </row>
    <row r="245" spans="36:57">
      <c r="AJ245" s="124" t="str">
        <f t="shared" ref="AJ245" si="760">AR184</f>
        <v/>
      </c>
      <c r="AK245" s="124">
        <f t="shared" ref="AK245" si="761">AR185</f>
        <v>0</v>
      </c>
      <c r="AL245" s="124">
        <f t="shared" ref="AL245" si="762">AL185</f>
        <v>0</v>
      </c>
      <c r="BA245" s="124">
        <f t="shared" ref="BA245" si="763">BA85</f>
        <v>41</v>
      </c>
      <c r="BB245" s="124" t="str">
        <f>'stovky startovka'!L84</f>
        <v/>
      </c>
      <c r="BC245" s="124">
        <f>'stovky startovka'!M84</f>
        <v>0</v>
      </c>
      <c r="BD245" s="124" t="str">
        <f>'stovky startovka'!N84</f>
        <v/>
      </c>
      <c r="BE245" t="str">
        <f>'stovky startovka'!S84</f>
        <v/>
      </c>
    </row>
    <row r="246" spans="36:57">
      <c r="AJ246" s="124"/>
      <c r="AK246" s="124"/>
      <c r="AL246" s="124"/>
      <c r="BA246" s="124"/>
      <c r="BB246" s="124"/>
      <c r="BC246" s="124"/>
      <c r="BD246" s="124"/>
      <c r="BE246" t="str">
        <f>'stovky startovka'!S85</f>
        <v/>
      </c>
    </row>
    <row r="247" spans="36:57">
      <c r="AJ247" s="124" t="str">
        <f t="shared" ref="AJ247" si="764">AR186</f>
        <v/>
      </c>
      <c r="AK247" s="124">
        <f t="shared" ref="AK247" si="765">AR187</f>
        <v>0</v>
      </c>
      <c r="AL247" s="124">
        <f t="shared" ref="AL247" si="766">AL187</f>
        <v>0</v>
      </c>
      <c r="BA247" s="124">
        <f t="shared" ref="BA247" si="767">BA87</f>
        <v>42</v>
      </c>
      <c r="BB247" s="124" t="str">
        <f>'stovky startovka'!L86</f>
        <v/>
      </c>
      <c r="BC247" s="124">
        <f>'stovky startovka'!M86</f>
        <v>0</v>
      </c>
      <c r="BD247" s="124" t="str">
        <f>'stovky startovka'!N86</f>
        <v/>
      </c>
      <c r="BE247" t="str">
        <f>'stovky startovka'!S86</f>
        <v/>
      </c>
    </row>
    <row r="248" spans="36:57">
      <c r="AJ248" s="124"/>
      <c r="AK248" s="124"/>
      <c r="AL248" s="124"/>
      <c r="BA248" s="124"/>
      <c r="BB248" s="124"/>
      <c r="BC248" s="124"/>
      <c r="BD248" s="124"/>
      <c r="BE248" t="str">
        <f>'stovky startovka'!S87</f>
        <v/>
      </c>
    </row>
    <row r="249" spans="36:57">
      <c r="AJ249" s="124" t="str">
        <f t="shared" ref="AJ249" si="768">AR188</f>
        <v/>
      </c>
      <c r="AK249" s="124">
        <f t="shared" ref="AK249" si="769">AR189</f>
        <v>0</v>
      </c>
      <c r="AL249" s="124">
        <f t="shared" ref="AL249" si="770">AL189</f>
        <v>0</v>
      </c>
      <c r="BA249" s="124">
        <f t="shared" ref="BA249" si="771">BA89</f>
        <v>43</v>
      </c>
      <c r="BB249" s="124" t="str">
        <f>'stovky startovka'!L88</f>
        <v/>
      </c>
      <c r="BC249" s="124">
        <f>'stovky startovka'!M88</f>
        <v>0</v>
      </c>
      <c r="BD249" s="124" t="str">
        <f>'stovky startovka'!N88</f>
        <v/>
      </c>
      <c r="BE249" t="str">
        <f>'stovky startovka'!S88</f>
        <v/>
      </c>
    </row>
    <row r="250" spans="36:57">
      <c r="AJ250" s="124"/>
      <c r="AK250" s="124"/>
      <c r="AL250" s="124"/>
      <c r="BA250" s="124"/>
      <c r="BB250" s="124"/>
      <c r="BC250" s="124"/>
      <c r="BD250" s="124"/>
      <c r="BE250" t="str">
        <f>'stovky startovka'!S89</f>
        <v/>
      </c>
    </row>
    <row r="251" spans="36:57">
      <c r="AJ251" s="124" t="str">
        <f t="shared" ref="AJ251" si="772">AR190</f>
        <v/>
      </c>
      <c r="AK251" s="124">
        <f t="shared" ref="AK251" si="773">AR191</f>
        <v>0</v>
      </c>
      <c r="AL251" s="124">
        <f t="shared" ref="AL251" si="774">AL191</f>
        <v>0</v>
      </c>
      <c r="BA251" s="124">
        <f t="shared" ref="BA251" si="775">BA91</f>
        <v>44</v>
      </c>
      <c r="BB251" s="124" t="str">
        <f>'stovky startovka'!L90</f>
        <v/>
      </c>
      <c r="BC251" s="124">
        <f>'stovky startovka'!M90</f>
        <v>0</v>
      </c>
      <c r="BD251" s="124" t="str">
        <f>'stovky startovka'!N90</f>
        <v/>
      </c>
      <c r="BE251" t="str">
        <f>'stovky startovka'!S90</f>
        <v/>
      </c>
    </row>
    <row r="252" spans="36:57">
      <c r="AJ252" s="124"/>
      <c r="AK252" s="124"/>
      <c r="AL252" s="124"/>
      <c r="BA252" s="124"/>
      <c r="BB252" s="124"/>
      <c r="BC252" s="124"/>
      <c r="BD252" s="124"/>
      <c r="BE252" t="str">
        <f>'stovky startovka'!S91</f>
        <v/>
      </c>
    </row>
    <row r="253" spans="36:57">
      <c r="AJ253" s="124" t="str">
        <f t="shared" ref="AJ253" si="776">AR192</f>
        <v/>
      </c>
      <c r="AK253" s="124">
        <f t="shared" ref="AK253" si="777">AR193</f>
        <v>0</v>
      </c>
      <c r="AL253" s="124">
        <f t="shared" ref="AL253" si="778">AL193</f>
        <v>0</v>
      </c>
      <c r="BA253" s="124">
        <f t="shared" ref="BA253" si="779">BA93</f>
        <v>45</v>
      </c>
      <c r="BB253" s="124" t="str">
        <f>'stovky startovka'!L92</f>
        <v/>
      </c>
      <c r="BC253" s="124">
        <f>'stovky startovka'!M92</f>
        <v>0</v>
      </c>
      <c r="BD253" s="124" t="str">
        <f>'stovky startovka'!N92</f>
        <v/>
      </c>
      <c r="BE253" t="str">
        <f>'stovky startovka'!S92</f>
        <v/>
      </c>
    </row>
    <row r="254" spans="36:57">
      <c r="AJ254" s="124"/>
      <c r="AK254" s="124"/>
      <c r="AL254" s="124"/>
      <c r="BA254" s="124"/>
      <c r="BB254" s="124"/>
      <c r="BC254" s="124"/>
      <c r="BD254" s="124"/>
      <c r="BE254" t="str">
        <f>'stovky startovka'!S93</f>
        <v/>
      </c>
    </row>
    <row r="255" spans="36:57">
      <c r="AJ255" s="124" t="str">
        <f t="shared" ref="AJ255" si="780">AR194</f>
        <v/>
      </c>
      <c r="AK255" s="124">
        <f t="shared" ref="AK255" si="781">AR195</f>
        <v>0</v>
      </c>
      <c r="AL255" s="124">
        <f t="shared" ref="AL255" si="782">AL195</f>
        <v>0</v>
      </c>
      <c r="BA255" s="124">
        <f>BA95</f>
        <v>46</v>
      </c>
      <c r="BB255" s="124" t="str">
        <f>'stovky startovka'!L94</f>
        <v/>
      </c>
      <c r="BC255" s="124">
        <f>'stovky startovka'!M94</f>
        <v>0</v>
      </c>
      <c r="BD255" s="124" t="str">
        <f>'stovky startovka'!N94</f>
        <v/>
      </c>
      <c r="BE255" t="str">
        <f>'stovky startovka'!S94</f>
        <v/>
      </c>
    </row>
    <row r="256" spans="36:57">
      <c r="AJ256" s="124"/>
      <c r="AK256" s="124"/>
      <c r="AL256" s="124"/>
      <c r="BA256" s="124"/>
      <c r="BB256" s="124"/>
      <c r="BC256" s="124"/>
      <c r="BD256" s="124"/>
      <c r="BE256" t="str">
        <f>'stovky startovka'!S95</f>
        <v/>
      </c>
    </row>
    <row r="257" spans="36:57">
      <c r="AJ257" s="124" t="str">
        <f t="shared" ref="AJ257" si="783">AR196</f>
        <v/>
      </c>
      <c r="AK257" s="124">
        <f t="shared" ref="AK257" si="784">AR197</f>
        <v>0</v>
      </c>
      <c r="AL257" s="124">
        <f t="shared" ref="AL257" si="785">AL197</f>
        <v>0</v>
      </c>
      <c r="BA257" s="124">
        <f t="shared" ref="BA257" si="786">BA97</f>
        <v>47</v>
      </c>
      <c r="BB257" s="124" t="str">
        <f>'stovky startovka'!L96</f>
        <v/>
      </c>
      <c r="BC257" s="124">
        <f>'stovky startovka'!M96</f>
        <v>0</v>
      </c>
      <c r="BD257" s="124" t="str">
        <f>'stovky startovka'!N96</f>
        <v/>
      </c>
      <c r="BE257" t="str">
        <f>'stovky startovka'!S96</f>
        <v/>
      </c>
    </row>
    <row r="258" spans="36:57">
      <c r="AJ258" s="124"/>
      <c r="AK258" s="124"/>
      <c r="AL258" s="124"/>
      <c r="BA258" s="124"/>
      <c r="BB258" s="124"/>
      <c r="BC258" s="124"/>
      <c r="BD258" s="124"/>
      <c r="BE258" t="str">
        <f>'stovky startovka'!S97</f>
        <v/>
      </c>
    </row>
    <row r="259" spans="36:57">
      <c r="AJ259" s="124" t="str">
        <f t="shared" ref="AJ259" si="787">AR198</f>
        <v/>
      </c>
      <c r="AK259" s="124">
        <f t="shared" ref="AK259" si="788">AR199</f>
        <v>0</v>
      </c>
      <c r="AL259" s="124">
        <f t="shared" ref="AL259" si="789">AL199</f>
        <v>0</v>
      </c>
      <c r="BA259" s="124">
        <f t="shared" ref="BA259" si="790">BA99</f>
        <v>48</v>
      </c>
      <c r="BB259" s="124" t="str">
        <f>'stovky startovka'!L98</f>
        <v/>
      </c>
      <c r="BC259" s="124">
        <f>'stovky startovka'!M98</f>
        <v>0</v>
      </c>
      <c r="BD259" s="124" t="str">
        <f>'stovky startovka'!N98</f>
        <v/>
      </c>
      <c r="BE259" t="str">
        <f>'stovky startovka'!S98</f>
        <v/>
      </c>
    </row>
    <row r="260" spans="36:57">
      <c r="AJ260" s="124"/>
      <c r="AK260" s="124"/>
      <c r="AL260" s="124"/>
      <c r="BA260" s="124"/>
      <c r="BB260" s="124"/>
      <c r="BC260" s="124"/>
      <c r="BD260" s="124"/>
      <c r="BE260" t="str">
        <f>'stovky startovka'!S99</f>
        <v/>
      </c>
    </row>
    <row r="261" spans="36:57">
      <c r="AJ261" s="124" t="str">
        <f t="shared" ref="AJ261" si="791">AR200</f>
        <v/>
      </c>
      <c r="AK261" s="124">
        <f t="shared" ref="AK261" si="792">AR201</f>
        <v>0</v>
      </c>
      <c r="AL261" s="124">
        <f t="shared" ref="AL261" si="793">AL201</f>
        <v>0</v>
      </c>
      <c r="BA261" s="124">
        <f t="shared" ref="BA261" si="794">BA101</f>
        <v>49</v>
      </c>
      <c r="BB261" s="124" t="str">
        <f>'stovky startovka'!L100</f>
        <v/>
      </c>
      <c r="BC261" s="124">
        <f>'stovky startovka'!M100</f>
        <v>0</v>
      </c>
      <c r="BD261" s="124" t="str">
        <f>'stovky startovka'!N100</f>
        <v/>
      </c>
      <c r="BE261" t="str">
        <f>'stovky startovka'!S100</f>
        <v/>
      </c>
    </row>
    <row r="262" spans="36:57">
      <c r="AJ262" s="124"/>
      <c r="AK262" s="124"/>
      <c r="AL262" s="124"/>
      <c r="BA262" s="124"/>
      <c r="BB262" s="124"/>
      <c r="BC262" s="124"/>
      <c r="BD262" s="124"/>
      <c r="BE262" t="str">
        <f>'stovky startovka'!S101</f>
        <v/>
      </c>
    </row>
    <row r="263" spans="36:57">
      <c r="AJ263" s="124" t="str">
        <f t="shared" ref="AJ263" si="795">AR202</f>
        <v/>
      </c>
      <c r="AK263" s="124">
        <f t="shared" ref="AK263" si="796">AR203</f>
        <v>0</v>
      </c>
      <c r="AL263" s="124">
        <f t="shared" ref="AL263" si="797">AL203</f>
        <v>0</v>
      </c>
      <c r="BA263" s="124">
        <f t="shared" ref="BA263" si="798">BA103</f>
        <v>50</v>
      </c>
      <c r="BB263" s="124" t="str">
        <f>'stovky startovka'!L102</f>
        <v/>
      </c>
      <c r="BC263" s="124">
        <f>'stovky startovka'!M102</f>
        <v>0</v>
      </c>
      <c r="BD263" s="124" t="str">
        <f>'stovky startovka'!N102</f>
        <v/>
      </c>
      <c r="BE263" t="str">
        <f>'stovky startovka'!S102</f>
        <v/>
      </c>
    </row>
    <row r="264" spans="36:57">
      <c r="AJ264" s="124"/>
      <c r="AK264" s="124"/>
      <c r="AL264" s="124"/>
      <c r="BA264" s="124"/>
      <c r="BB264" s="124"/>
      <c r="BC264" s="124"/>
      <c r="BD264" s="124"/>
      <c r="BE264" t="str">
        <f>'stovky startovka'!S103</f>
        <v/>
      </c>
    </row>
    <row r="265" spans="36:57">
      <c r="AJ265" s="124" t="str">
        <f t="shared" ref="AJ265" si="799">AR204</f>
        <v/>
      </c>
      <c r="AK265" s="124">
        <f t="shared" ref="AK265" si="800">AR205</f>
        <v>0</v>
      </c>
      <c r="AL265" s="124">
        <f t="shared" ref="AL265" si="801">AL205</f>
        <v>0</v>
      </c>
      <c r="BA265" s="124">
        <f t="shared" ref="BA265" si="802">BA105</f>
        <v>51</v>
      </c>
      <c r="BB265" s="124" t="str">
        <f>'stovky startovka'!L104</f>
        <v/>
      </c>
      <c r="BC265" s="124">
        <f>'stovky startovka'!M104</f>
        <v>0</v>
      </c>
      <c r="BD265" s="124" t="str">
        <f>'stovky startovka'!N104</f>
        <v/>
      </c>
      <c r="BE265" t="str">
        <f>'stovky startovka'!S104</f>
        <v/>
      </c>
    </row>
    <row r="266" spans="36:57">
      <c r="AJ266" s="124"/>
      <c r="AK266" s="124"/>
      <c r="AL266" s="124"/>
      <c r="BA266" s="124"/>
      <c r="BB266" s="124"/>
      <c r="BC266" s="124"/>
      <c r="BD266" s="124"/>
      <c r="BE266" t="str">
        <f>'stovky startovka'!S105</f>
        <v/>
      </c>
    </row>
    <row r="267" spans="36:57">
      <c r="AJ267" s="124" t="str">
        <f t="shared" ref="AJ267" si="803">AR206</f>
        <v/>
      </c>
      <c r="AK267" s="124">
        <f t="shared" ref="AK267" si="804">AR207</f>
        <v>0</v>
      </c>
      <c r="AL267" s="124">
        <f t="shared" ref="AL267" si="805">AL207</f>
        <v>0</v>
      </c>
      <c r="BA267" s="124">
        <f t="shared" ref="BA267" si="806">BA107</f>
        <v>52</v>
      </c>
      <c r="BB267" s="124" t="str">
        <f>'stovky startovka'!L106</f>
        <v/>
      </c>
      <c r="BC267" s="124">
        <f>'stovky startovka'!M106</f>
        <v>0</v>
      </c>
      <c r="BD267" s="124" t="str">
        <f>'stovky startovka'!N106</f>
        <v/>
      </c>
      <c r="BE267" t="str">
        <f>'stovky startovka'!S106</f>
        <v/>
      </c>
    </row>
    <row r="268" spans="36:57">
      <c r="AJ268" s="124"/>
      <c r="AK268" s="124"/>
      <c r="AL268" s="124"/>
      <c r="BA268" s="124"/>
      <c r="BB268" s="124"/>
      <c r="BC268" s="124"/>
      <c r="BD268" s="124"/>
      <c r="BE268" t="str">
        <f>'stovky startovka'!S107</f>
        <v/>
      </c>
    </row>
    <row r="269" spans="36:57">
      <c r="AJ269" s="124" t="str">
        <f t="shared" ref="AJ269" si="807">AR208</f>
        <v/>
      </c>
      <c r="AK269" s="124">
        <f t="shared" ref="AK269" si="808">AR209</f>
        <v>0</v>
      </c>
      <c r="AL269" s="124">
        <f t="shared" ref="AL269" si="809">AL209</f>
        <v>0</v>
      </c>
      <c r="BA269" s="124">
        <f t="shared" ref="BA269" si="810">BA109</f>
        <v>53</v>
      </c>
      <c r="BB269" s="124" t="str">
        <f>'stovky startovka'!L108</f>
        <v/>
      </c>
      <c r="BC269" s="124">
        <f>'stovky startovka'!M108</f>
        <v>0</v>
      </c>
      <c r="BD269" s="124" t="str">
        <f>'stovky startovka'!N108</f>
        <v/>
      </c>
      <c r="BE269" t="str">
        <f>'stovky startovka'!S108</f>
        <v/>
      </c>
    </row>
    <row r="270" spans="36:57">
      <c r="AJ270" s="124"/>
      <c r="AK270" s="124"/>
      <c r="AL270" s="124"/>
      <c r="BA270" s="124"/>
      <c r="BB270" s="124"/>
      <c r="BC270" s="124"/>
      <c r="BD270" s="124"/>
      <c r="BE270" t="str">
        <f>'stovky startovka'!S109</f>
        <v/>
      </c>
    </row>
    <row r="271" spans="36:57">
      <c r="AJ271" s="124" t="str">
        <f t="shared" ref="AJ271" si="811">AR210</f>
        <v/>
      </c>
      <c r="AK271" s="124">
        <f t="shared" ref="AK271" si="812">AR211</f>
        <v>0</v>
      </c>
      <c r="AL271" s="124">
        <f t="shared" ref="AL271" si="813">AL211</f>
        <v>0</v>
      </c>
      <c r="BA271" s="124">
        <f t="shared" ref="BA271" si="814">BA111</f>
        <v>54</v>
      </c>
      <c r="BB271" s="124" t="str">
        <f>'stovky startovka'!L110</f>
        <v/>
      </c>
      <c r="BC271" s="124">
        <f>'stovky startovka'!M110</f>
        <v>0</v>
      </c>
      <c r="BD271" s="124" t="str">
        <f>'stovky startovka'!N110</f>
        <v/>
      </c>
      <c r="BE271" t="str">
        <f>'stovky startovka'!S110</f>
        <v/>
      </c>
    </row>
    <row r="272" spans="36:57">
      <c r="AJ272" s="124"/>
      <c r="AK272" s="124"/>
      <c r="AL272" s="124"/>
      <c r="BA272" s="124"/>
      <c r="BB272" s="124"/>
      <c r="BC272" s="124"/>
      <c r="BD272" s="124"/>
      <c r="BE272" t="str">
        <f>'stovky startovka'!S111</f>
        <v/>
      </c>
    </row>
    <row r="273" spans="36:57">
      <c r="AJ273" s="124" t="str">
        <f t="shared" ref="AJ273" si="815">AR212</f>
        <v/>
      </c>
      <c r="AK273" s="124">
        <f t="shared" ref="AK273" si="816">AR213</f>
        <v>0</v>
      </c>
      <c r="AL273" s="124">
        <f t="shared" ref="AL273" si="817">AL213</f>
        <v>0</v>
      </c>
      <c r="BA273" s="124">
        <f t="shared" ref="BA273" si="818">BA113</f>
        <v>55</v>
      </c>
      <c r="BB273" s="124" t="str">
        <f>'stovky startovka'!L112</f>
        <v/>
      </c>
      <c r="BC273" s="124">
        <f>'stovky startovka'!M112</f>
        <v>0</v>
      </c>
      <c r="BD273" s="124" t="str">
        <f>'stovky startovka'!N112</f>
        <v/>
      </c>
      <c r="BE273" t="str">
        <f>'stovky startovka'!S112</f>
        <v/>
      </c>
    </row>
    <row r="274" spans="36:57">
      <c r="AJ274" s="124"/>
      <c r="AK274" s="124"/>
      <c r="AL274" s="124"/>
      <c r="BA274" s="124"/>
      <c r="BB274" s="124"/>
      <c r="BC274" s="124"/>
      <c r="BD274" s="124"/>
      <c r="BE274" t="str">
        <f>'stovky startovka'!S113</f>
        <v/>
      </c>
    </row>
    <row r="275" spans="36:57">
      <c r="AJ275" s="124" t="str">
        <f t="shared" ref="AJ275" si="819">AR214</f>
        <v/>
      </c>
      <c r="AK275" s="124">
        <f t="shared" ref="AK275" si="820">AR215</f>
        <v>0</v>
      </c>
      <c r="AL275" s="124">
        <f t="shared" ref="AL275" si="821">AL215</f>
        <v>0</v>
      </c>
      <c r="BA275" s="124">
        <f t="shared" ref="BA275" si="822">BA115</f>
        <v>56</v>
      </c>
      <c r="BB275" s="124" t="str">
        <f>'stovky startovka'!L114</f>
        <v/>
      </c>
      <c r="BC275" s="124">
        <f>'stovky startovka'!M114</f>
        <v>0</v>
      </c>
      <c r="BD275" s="124" t="str">
        <f>'stovky startovka'!N114</f>
        <v/>
      </c>
      <c r="BE275" t="str">
        <f>'stovky startovka'!S114</f>
        <v/>
      </c>
    </row>
    <row r="276" spans="36:57">
      <c r="AJ276" s="124"/>
      <c r="AK276" s="124"/>
      <c r="AL276" s="124"/>
      <c r="BA276" s="124"/>
      <c r="BB276" s="124"/>
      <c r="BC276" s="124"/>
      <c r="BD276" s="124"/>
      <c r="BE276" t="str">
        <f>'stovky startovka'!S115</f>
        <v/>
      </c>
    </row>
    <row r="277" spans="36:57">
      <c r="AJ277" s="124">
        <f>AS156</f>
        <v>0</v>
      </c>
      <c r="AK277" s="124" t="str">
        <f>AS157</f>
        <v>Matěj Havlásek</v>
      </c>
      <c r="AL277" s="124" t="str">
        <f t="shared" ref="AL277" si="823">AL217</f>
        <v>Tísek</v>
      </c>
      <c r="BA277" s="124">
        <f t="shared" ref="BA277" si="824">BA117</f>
        <v>57</v>
      </c>
      <c r="BB277" s="124" t="str">
        <f>'stovky startovka'!L116</f>
        <v/>
      </c>
      <c r="BC277" s="124">
        <f>'stovky startovka'!M116</f>
        <v>0</v>
      </c>
      <c r="BD277" s="124" t="str">
        <f>'stovky startovka'!N116</f>
        <v/>
      </c>
      <c r="BE277" t="str">
        <f>'stovky startovka'!S116</f>
        <v/>
      </c>
    </row>
    <row r="278" spans="36:57">
      <c r="AJ278" s="124"/>
      <c r="AK278" s="124"/>
      <c r="AL278" s="124"/>
      <c r="BA278" s="124"/>
      <c r="BB278" s="124"/>
      <c r="BC278" s="124"/>
      <c r="BD278" s="124"/>
      <c r="BE278" t="str">
        <f>'stovky startovka'!S117</f>
        <v/>
      </c>
    </row>
    <row r="279" spans="36:57">
      <c r="AJ279" s="124">
        <f t="shared" ref="AJ279" si="825">AS158</f>
        <v>0</v>
      </c>
      <c r="AK279" s="124" t="str">
        <f t="shared" ref="AK279" si="826">AS159</f>
        <v>Markéta Maléřová</v>
      </c>
      <c r="AL279" s="124" t="str">
        <f t="shared" ref="AL279" si="827">AL219</f>
        <v>Hájov</v>
      </c>
      <c r="BA279" s="124">
        <f t="shared" ref="BA279" si="828">BA119</f>
        <v>58</v>
      </c>
      <c r="BB279" s="124" t="str">
        <f>'stovky startovka'!L118</f>
        <v/>
      </c>
      <c r="BC279" s="124">
        <f>'stovky startovka'!M118</f>
        <v>0</v>
      </c>
      <c r="BD279" s="124" t="str">
        <f>'stovky startovka'!N118</f>
        <v/>
      </c>
      <c r="BE279" t="str">
        <f>'stovky startovka'!S118</f>
        <v/>
      </c>
    </row>
    <row r="280" spans="36:57">
      <c r="AJ280" s="124"/>
      <c r="AK280" s="124"/>
      <c r="AL280" s="124"/>
      <c r="BA280" s="124"/>
      <c r="BB280" s="124"/>
      <c r="BC280" s="124"/>
      <c r="BD280" s="124"/>
      <c r="BE280" t="str">
        <f>'stovky startovka'!S119</f>
        <v/>
      </c>
    </row>
    <row r="281" spans="36:57">
      <c r="AJ281" s="124">
        <f t="shared" ref="AJ281" si="829">AS160</f>
        <v>44</v>
      </c>
      <c r="AK281" s="124">
        <f t="shared" ref="AK281" si="830">AS161</f>
        <v>0</v>
      </c>
      <c r="AL281" s="124" t="str">
        <f t="shared" ref="AL281" si="831">AL221</f>
        <v/>
      </c>
      <c r="BA281" s="124">
        <f t="shared" ref="BA281" si="832">BA121</f>
        <v>59</v>
      </c>
      <c r="BB281" s="124" t="str">
        <f>'stovky startovka'!L120</f>
        <v/>
      </c>
      <c r="BC281" s="124">
        <f>'stovky startovka'!M120</f>
        <v>0</v>
      </c>
      <c r="BD281" s="124" t="str">
        <f>'stovky startovka'!N120</f>
        <v/>
      </c>
      <c r="BE281" t="str">
        <f>'stovky startovka'!S120</f>
        <v/>
      </c>
    </row>
    <row r="282" spans="36:57">
      <c r="AJ282" s="124"/>
      <c r="AK282" s="124"/>
      <c r="AL282" s="124"/>
      <c r="BA282" s="124"/>
      <c r="BB282" s="124"/>
      <c r="BC282" s="124"/>
      <c r="BD282" s="124"/>
      <c r="BE282" t="str">
        <f>'stovky startovka'!S121</f>
        <v/>
      </c>
    </row>
    <row r="283" spans="36:57">
      <c r="AJ283" s="124">
        <f t="shared" ref="AJ283" si="833">AS162</f>
        <v>0</v>
      </c>
      <c r="AK283" s="124" t="str">
        <f t="shared" ref="AK283" si="834">AS163</f>
        <v>Bartoloměj Filip</v>
      </c>
      <c r="AL283" s="124" t="str">
        <f t="shared" ref="AL283" si="835">AL223</f>
        <v>Hájov</v>
      </c>
      <c r="BA283" s="124">
        <f t="shared" ref="BA283" si="836">BA123</f>
        <v>60</v>
      </c>
      <c r="BB283" s="124" t="str">
        <f>'stovky startovka'!L122</f>
        <v/>
      </c>
      <c r="BC283" s="124">
        <f>'stovky startovka'!M122</f>
        <v>0</v>
      </c>
      <c r="BD283" s="124" t="str">
        <f>'stovky startovka'!N122</f>
        <v/>
      </c>
      <c r="BE283" t="str">
        <f>'stovky startovka'!S122</f>
        <v/>
      </c>
    </row>
    <row r="284" spans="36:57">
      <c r="AJ284" s="124"/>
      <c r="AK284" s="124"/>
      <c r="AL284" s="124"/>
      <c r="BA284" s="124"/>
      <c r="BB284" s="124"/>
      <c r="BC284" s="124"/>
      <c r="BD284" s="124"/>
      <c r="BE284" t="str">
        <f>'stovky startovka'!S123</f>
        <v/>
      </c>
    </row>
    <row r="285" spans="36:57">
      <c r="AJ285" s="124">
        <f t="shared" ref="AJ285" si="837">AS164</f>
        <v>0</v>
      </c>
      <c r="AK285" s="124" t="str">
        <f t="shared" ref="AK285" si="838">AS165</f>
        <v>Karolína Gelnarová</v>
      </c>
      <c r="AL285" s="124" t="str">
        <f t="shared" ref="AL285" si="839">AL225</f>
        <v>Tísek</v>
      </c>
      <c r="BA285" s="124">
        <f t="shared" ref="BA285" si="840">BA125</f>
        <v>61</v>
      </c>
      <c r="BB285" s="124" t="str">
        <f>'stovky startovka'!L124</f>
        <v/>
      </c>
      <c r="BC285" s="124">
        <f>'stovky startovka'!M124</f>
        <v>0</v>
      </c>
      <c r="BD285" s="124" t="str">
        <f>'stovky startovka'!N124</f>
        <v/>
      </c>
      <c r="BE285" t="str">
        <f>'stovky startovka'!S124</f>
        <v/>
      </c>
    </row>
    <row r="286" spans="36:57">
      <c r="AJ286" s="124"/>
      <c r="AK286" s="124"/>
      <c r="AL286" s="124"/>
      <c r="BA286" s="124"/>
      <c r="BB286" s="124"/>
      <c r="BC286" s="124"/>
      <c r="BD286" s="124"/>
      <c r="BE286" t="str">
        <f>'stovky startovka'!S125</f>
        <v/>
      </c>
    </row>
    <row r="287" spans="36:57">
      <c r="AJ287" s="124" t="str">
        <f t="shared" ref="AJ287" si="841">AS166</f>
        <v/>
      </c>
      <c r="AK287" s="124">
        <f t="shared" ref="AK287" si="842">AS167</f>
        <v>0</v>
      </c>
      <c r="AL287" s="124">
        <f t="shared" ref="AL287" si="843">AL227</f>
        <v>0</v>
      </c>
      <c r="BA287" s="124">
        <f t="shared" ref="BA287" si="844">BA127</f>
        <v>62</v>
      </c>
      <c r="BB287" s="124" t="str">
        <f>'stovky startovka'!L126</f>
        <v/>
      </c>
      <c r="BC287" s="124">
        <f>'stovky startovka'!M126</f>
        <v>0</v>
      </c>
      <c r="BD287" s="124" t="str">
        <f>'stovky startovka'!N126</f>
        <v/>
      </c>
      <c r="BE287" t="str">
        <f>'stovky startovka'!S126</f>
        <v/>
      </c>
    </row>
    <row r="288" spans="36:57">
      <c r="AJ288" s="124"/>
      <c r="AK288" s="124"/>
      <c r="AL288" s="124"/>
      <c r="BA288" s="124"/>
      <c r="BB288" s="124"/>
      <c r="BC288" s="124"/>
      <c r="BD288" s="124"/>
      <c r="BE288" t="str">
        <f>'stovky startovka'!S127</f>
        <v/>
      </c>
    </row>
    <row r="289" spans="36:57">
      <c r="AJ289" s="124" t="str">
        <f t="shared" ref="AJ289" si="845">AS168</f>
        <v/>
      </c>
      <c r="AK289" s="124">
        <f t="shared" ref="AK289" si="846">AS169</f>
        <v>0</v>
      </c>
      <c r="AL289" s="124" t="str">
        <f t="shared" ref="AL289" si="847">AL229</f>
        <v/>
      </c>
      <c r="BA289" s="124">
        <f>BA129</f>
        <v>63</v>
      </c>
      <c r="BB289" s="124" t="str">
        <f>'stovky startovka'!L128</f>
        <v/>
      </c>
      <c r="BC289" s="124">
        <f>'stovky startovka'!M128</f>
        <v>0</v>
      </c>
      <c r="BD289" s="124" t="str">
        <f>'stovky startovka'!N128</f>
        <v/>
      </c>
      <c r="BE289" t="str">
        <f>'stovky startovka'!S128</f>
        <v/>
      </c>
    </row>
    <row r="290" spans="36:57">
      <c r="AJ290" s="124"/>
      <c r="AK290" s="124"/>
      <c r="AL290" s="124"/>
      <c r="BA290" s="124"/>
      <c r="BB290" s="124"/>
      <c r="BC290" s="124"/>
      <c r="BD290" s="124"/>
      <c r="BE290" t="str">
        <f>'stovky startovka'!S129</f>
        <v/>
      </c>
    </row>
    <row r="291" spans="36:57">
      <c r="AJ291" s="124" t="str">
        <f t="shared" ref="AJ291" si="848">AS170</f>
        <v/>
      </c>
      <c r="AK291" s="124">
        <f t="shared" ref="AK291" si="849">AS171</f>
        <v>0</v>
      </c>
      <c r="AL291" s="124">
        <f t="shared" ref="AL291" si="850">AL231</f>
        <v>0</v>
      </c>
      <c r="BA291" s="124">
        <f t="shared" ref="BA291" si="851">BA131</f>
        <v>64</v>
      </c>
      <c r="BB291" s="124" t="str">
        <f>'stovky startovka'!L130</f>
        <v/>
      </c>
      <c r="BC291" s="124">
        <f>'stovky startovka'!M130</f>
        <v>0</v>
      </c>
      <c r="BD291" s="124" t="str">
        <f>'stovky startovka'!N130</f>
        <v/>
      </c>
      <c r="BE291" t="str">
        <f>'stovky startovka'!S130</f>
        <v/>
      </c>
    </row>
    <row r="292" spans="36:57">
      <c r="AJ292" s="124"/>
      <c r="AK292" s="124"/>
      <c r="AL292" s="124"/>
      <c r="BA292" s="124"/>
      <c r="BB292" s="124"/>
      <c r="BC292" s="124"/>
      <c r="BD292" s="124"/>
      <c r="BE292" t="str">
        <f>'stovky startovka'!S131</f>
        <v/>
      </c>
    </row>
    <row r="293" spans="36:57">
      <c r="AJ293" s="124" t="str">
        <f t="shared" ref="AJ293" si="852">AS172</f>
        <v/>
      </c>
      <c r="AK293" s="124">
        <f t="shared" ref="AK293" si="853">AS173</f>
        <v>0</v>
      </c>
      <c r="AL293" s="124">
        <f t="shared" ref="AL293" si="854">AL233</f>
        <v>0</v>
      </c>
      <c r="BA293" s="124">
        <f t="shared" ref="BA293" si="855">BA133</f>
        <v>65</v>
      </c>
      <c r="BB293" s="124" t="str">
        <f>'stovky startovka'!L132</f>
        <v/>
      </c>
      <c r="BC293" s="124">
        <f>'stovky startovka'!M132</f>
        <v>0</v>
      </c>
      <c r="BD293" s="124" t="str">
        <f>'stovky startovka'!N132</f>
        <v/>
      </c>
      <c r="BE293" t="str">
        <f>'stovky startovka'!S132</f>
        <v/>
      </c>
    </row>
    <row r="294" spans="36:57">
      <c r="AJ294" s="124"/>
      <c r="AK294" s="124"/>
      <c r="AL294" s="124"/>
      <c r="BA294" s="124"/>
      <c r="BB294" s="124"/>
      <c r="BC294" s="124"/>
      <c r="BD294" s="124"/>
      <c r="BE294" t="str">
        <f>'stovky startovka'!S133</f>
        <v/>
      </c>
    </row>
    <row r="295" spans="36:57">
      <c r="AJ295" s="124" t="str">
        <f t="shared" ref="AJ295" si="856">AS174</f>
        <v/>
      </c>
      <c r="AK295" s="124">
        <f t="shared" ref="AK295" si="857">AS175</f>
        <v>0</v>
      </c>
      <c r="AL295" s="124">
        <f t="shared" ref="AL295" si="858">AL235</f>
        <v>0</v>
      </c>
      <c r="BA295" s="124">
        <f t="shared" ref="BA295" si="859">BA135</f>
        <v>66</v>
      </c>
      <c r="BB295" s="124" t="str">
        <f>'stovky startovka'!L134</f>
        <v/>
      </c>
      <c r="BC295" s="124">
        <f>'stovky startovka'!M134</f>
        <v>0</v>
      </c>
      <c r="BD295" s="124" t="str">
        <f>'stovky startovka'!N134</f>
        <v/>
      </c>
      <c r="BE295" t="str">
        <f>'stovky startovka'!S134</f>
        <v/>
      </c>
    </row>
    <row r="296" spans="36:57">
      <c r="AJ296" s="124"/>
      <c r="AK296" s="124"/>
      <c r="AL296" s="124"/>
      <c r="BA296" s="124"/>
      <c r="BB296" s="124"/>
      <c r="BC296" s="124"/>
      <c r="BD296" s="124"/>
      <c r="BE296" t="str">
        <f>'stovky startovka'!S135</f>
        <v/>
      </c>
    </row>
    <row r="297" spans="36:57">
      <c r="AJ297" s="124" t="str">
        <f t="shared" ref="AJ297" si="860">AS176</f>
        <v/>
      </c>
      <c r="AK297" s="124">
        <f t="shared" ref="AK297" si="861">AS177</f>
        <v>0</v>
      </c>
      <c r="AL297" s="124">
        <f t="shared" ref="AL297" si="862">AL237</f>
        <v>0</v>
      </c>
      <c r="BA297" s="124">
        <f t="shared" ref="BA297" si="863">BA137</f>
        <v>67</v>
      </c>
      <c r="BB297" s="124" t="str">
        <f>'stovky startovka'!L136</f>
        <v/>
      </c>
      <c r="BC297" s="124">
        <f>'stovky startovka'!M136</f>
        <v>0</v>
      </c>
      <c r="BD297" s="124" t="str">
        <f>'stovky startovka'!N136</f>
        <v/>
      </c>
      <c r="BE297" t="str">
        <f>'stovky startovka'!S136</f>
        <v/>
      </c>
    </row>
    <row r="298" spans="36:57">
      <c r="AJ298" s="124"/>
      <c r="AK298" s="124"/>
      <c r="AL298" s="124"/>
      <c r="BA298" s="124"/>
      <c r="BB298" s="124"/>
      <c r="BC298" s="124"/>
      <c r="BD298" s="124"/>
      <c r="BE298" t="str">
        <f>'stovky startovka'!S137</f>
        <v/>
      </c>
    </row>
    <row r="299" spans="36:57">
      <c r="AJ299" s="124" t="str">
        <f t="shared" ref="AJ299" si="864">AS178</f>
        <v/>
      </c>
      <c r="AK299" s="124">
        <f t="shared" ref="AK299" si="865">AS179</f>
        <v>0</v>
      </c>
      <c r="AL299" s="124">
        <f t="shared" ref="AL299" si="866">AL239</f>
        <v>0</v>
      </c>
      <c r="BA299" s="124">
        <f t="shared" ref="BA299" si="867">BA139</f>
        <v>68</v>
      </c>
      <c r="BB299" s="124" t="str">
        <f>'stovky startovka'!L138</f>
        <v/>
      </c>
      <c r="BC299" s="124">
        <f>'stovky startovka'!M138</f>
        <v>0</v>
      </c>
      <c r="BD299" s="124" t="str">
        <f>'stovky startovka'!N138</f>
        <v/>
      </c>
      <c r="BE299" t="str">
        <f>'stovky startovka'!S138</f>
        <v/>
      </c>
    </row>
    <row r="300" spans="36:57">
      <c r="AJ300" s="124"/>
      <c r="AK300" s="124"/>
      <c r="AL300" s="124"/>
      <c r="BA300" s="124"/>
      <c r="BB300" s="124"/>
      <c r="BC300" s="124"/>
      <c r="BD300" s="124"/>
      <c r="BE300" t="str">
        <f>'stovky startovka'!S139</f>
        <v/>
      </c>
    </row>
    <row r="301" spans="36:57">
      <c r="AJ301" s="124" t="str">
        <f t="shared" ref="AJ301" si="868">AS180</f>
        <v/>
      </c>
      <c r="AK301" s="124">
        <f t="shared" ref="AK301" si="869">AS181</f>
        <v>0</v>
      </c>
      <c r="AL301" s="124">
        <f t="shared" ref="AL301" si="870">AL241</f>
        <v>0</v>
      </c>
      <c r="BA301" s="124">
        <f t="shared" ref="BA301" si="871">BA141</f>
        <v>69</v>
      </c>
      <c r="BB301" s="124" t="str">
        <f>'stovky startovka'!L140</f>
        <v/>
      </c>
      <c r="BC301" s="124">
        <f>'stovky startovka'!M140</f>
        <v>0</v>
      </c>
      <c r="BD301" s="124" t="str">
        <f>'stovky startovka'!N140</f>
        <v/>
      </c>
      <c r="BE301" t="str">
        <f>'stovky startovka'!S140</f>
        <v/>
      </c>
    </row>
    <row r="302" spans="36:57">
      <c r="AJ302" s="124"/>
      <c r="AK302" s="124"/>
      <c r="AL302" s="124"/>
      <c r="BA302" s="124"/>
      <c r="BB302" s="124"/>
      <c r="BC302" s="124"/>
      <c r="BD302" s="124"/>
      <c r="BE302" t="str">
        <f>'stovky startovka'!S141</f>
        <v/>
      </c>
    </row>
    <row r="303" spans="36:57">
      <c r="AJ303" s="124" t="str">
        <f t="shared" ref="AJ303" si="872">AS182</f>
        <v/>
      </c>
      <c r="AK303" s="124">
        <f t="shared" ref="AK303" si="873">AS183</f>
        <v>0</v>
      </c>
      <c r="AL303" s="124">
        <f t="shared" ref="AL303" si="874">AL243</f>
        <v>0</v>
      </c>
      <c r="BA303" s="124">
        <f t="shared" ref="BA303" si="875">BA143</f>
        <v>70</v>
      </c>
      <c r="BB303" s="124" t="str">
        <f>'stovky startovka'!L142</f>
        <v/>
      </c>
      <c r="BC303" s="124">
        <f>'stovky startovka'!M142</f>
        <v>0</v>
      </c>
      <c r="BD303" s="124" t="str">
        <f>'stovky startovka'!N142</f>
        <v/>
      </c>
      <c r="BE303" t="str">
        <f>'stovky startovka'!S142</f>
        <v/>
      </c>
    </row>
    <row r="304" spans="36:57">
      <c r="AJ304" s="124"/>
      <c r="AK304" s="124"/>
      <c r="AL304" s="124"/>
      <c r="BA304" s="124"/>
      <c r="BB304" s="124"/>
      <c r="BC304" s="124"/>
      <c r="BD304" s="124"/>
      <c r="BE304" t="str">
        <f>'stovky startovka'!S143</f>
        <v/>
      </c>
    </row>
    <row r="305" spans="36:57">
      <c r="AJ305" s="124" t="str">
        <f t="shared" ref="AJ305" si="876">AS184</f>
        <v/>
      </c>
      <c r="AK305" s="124">
        <f t="shared" ref="AK305" si="877">AS185</f>
        <v>0</v>
      </c>
      <c r="AL305" s="124">
        <f t="shared" ref="AL305" si="878">AL245</f>
        <v>0</v>
      </c>
      <c r="BA305" s="124">
        <f t="shared" ref="BA305" si="879">BA145</f>
        <v>71</v>
      </c>
      <c r="BB305" s="124" t="str">
        <f>'stovky startovka'!L144</f>
        <v/>
      </c>
      <c r="BC305" s="124">
        <f>'stovky startovka'!M144</f>
        <v>0</v>
      </c>
      <c r="BD305" s="124" t="str">
        <f>'stovky startovka'!N144</f>
        <v/>
      </c>
      <c r="BE305" t="str">
        <f>'stovky startovka'!S144</f>
        <v/>
      </c>
    </row>
    <row r="306" spans="36:57">
      <c r="AJ306" s="124"/>
      <c r="AK306" s="124"/>
      <c r="AL306" s="124"/>
      <c r="BA306" s="124"/>
      <c r="BB306" s="124"/>
      <c r="BC306" s="124"/>
      <c r="BD306" s="124"/>
      <c r="BE306" t="str">
        <f>'stovky startovka'!S145</f>
        <v/>
      </c>
    </row>
    <row r="307" spans="36:57">
      <c r="AJ307" s="124" t="str">
        <f t="shared" ref="AJ307" si="880">AS186</f>
        <v/>
      </c>
      <c r="AK307" s="124">
        <f t="shared" ref="AK307" si="881">AS187</f>
        <v>0</v>
      </c>
      <c r="AL307" s="124">
        <f t="shared" ref="AL307" si="882">AL247</f>
        <v>0</v>
      </c>
      <c r="BA307" s="124">
        <f t="shared" ref="BA307" si="883">BA147</f>
        <v>72</v>
      </c>
      <c r="BB307" s="124" t="str">
        <f>'stovky startovka'!L146</f>
        <v/>
      </c>
      <c r="BC307" s="124">
        <f>'stovky startovka'!M146</f>
        <v>0</v>
      </c>
      <c r="BD307" s="124" t="str">
        <f>'stovky startovka'!N146</f>
        <v/>
      </c>
      <c r="BE307" t="str">
        <f>'stovky startovka'!S146</f>
        <v/>
      </c>
    </row>
    <row r="308" spans="36:57">
      <c r="AJ308" s="124"/>
      <c r="AK308" s="124"/>
      <c r="AL308" s="124"/>
      <c r="BA308" s="124"/>
      <c r="BB308" s="124"/>
      <c r="BC308" s="124"/>
      <c r="BD308" s="124"/>
      <c r="BE308" t="str">
        <f>'stovky startovka'!S147</f>
        <v/>
      </c>
    </row>
    <row r="309" spans="36:57">
      <c r="AJ309" s="124" t="str">
        <f t="shared" ref="AJ309" si="884">AS188</f>
        <v/>
      </c>
      <c r="AK309" s="124">
        <f t="shared" ref="AK309" si="885">AS189</f>
        <v>0</v>
      </c>
      <c r="AL309" s="124">
        <f t="shared" ref="AL309" si="886">AL249</f>
        <v>0</v>
      </c>
      <c r="BA309" s="124">
        <f t="shared" ref="BA309" si="887">BA149</f>
        <v>73</v>
      </c>
      <c r="BB309" s="124" t="str">
        <f>'stovky startovka'!L148</f>
        <v/>
      </c>
      <c r="BC309" s="124">
        <f>'stovky startovka'!M148</f>
        <v>0</v>
      </c>
      <c r="BD309" s="124" t="str">
        <f>'stovky startovka'!N148</f>
        <v/>
      </c>
      <c r="BE309" t="str">
        <f>'stovky startovka'!S148</f>
        <v/>
      </c>
    </row>
    <row r="310" spans="36:57">
      <c r="AJ310" s="124"/>
      <c r="AK310" s="124"/>
      <c r="AL310" s="124"/>
      <c r="BA310" s="124"/>
      <c r="BB310" s="124"/>
      <c r="BC310" s="124"/>
      <c r="BD310" s="124"/>
      <c r="BE310" t="str">
        <f>'stovky startovka'!S149</f>
        <v/>
      </c>
    </row>
    <row r="311" spans="36:57">
      <c r="AJ311" s="124" t="str">
        <f t="shared" ref="AJ311" si="888">AS190</f>
        <v/>
      </c>
      <c r="AK311" s="124">
        <f t="shared" ref="AK311" si="889">AS191</f>
        <v>0</v>
      </c>
      <c r="AL311" s="124">
        <f t="shared" ref="AL311" si="890">AL251</f>
        <v>0</v>
      </c>
      <c r="BA311" s="124">
        <f t="shared" ref="BA311" si="891">BA151</f>
        <v>74</v>
      </c>
      <c r="BB311" s="124" t="str">
        <f>'stovky startovka'!L150</f>
        <v/>
      </c>
      <c r="BC311" s="124">
        <f>'stovky startovka'!M150</f>
        <v>0</v>
      </c>
      <c r="BD311" s="124" t="str">
        <f>'stovky startovka'!N150</f>
        <v/>
      </c>
      <c r="BE311" t="str">
        <f>'stovky startovka'!S150</f>
        <v/>
      </c>
    </row>
    <row r="312" spans="36:57">
      <c r="AJ312" s="124"/>
      <c r="AK312" s="124"/>
      <c r="AL312" s="124"/>
      <c r="BA312" s="124"/>
      <c r="BB312" s="124"/>
      <c r="BC312" s="124"/>
      <c r="BD312" s="124"/>
      <c r="BE312" t="str">
        <f>'stovky startovka'!S151</f>
        <v/>
      </c>
    </row>
    <row r="313" spans="36:57">
      <c r="AJ313" s="124" t="str">
        <f t="shared" ref="AJ313" si="892">AS192</f>
        <v/>
      </c>
      <c r="AK313" s="124">
        <f t="shared" ref="AK313" si="893">AS193</f>
        <v>0</v>
      </c>
      <c r="AL313" s="124">
        <f t="shared" ref="AL313" si="894">AL253</f>
        <v>0</v>
      </c>
      <c r="BA313" s="124">
        <f>BA153</f>
        <v>75</v>
      </c>
      <c r="BB313" s="124" t="str">
        <f>'stovky startovka'!L152</f>
        <v/>
      </c>
      <c r="BC313" s="124">
        <f>'stovky startovka'!M152</f>
        <v>0</v>
      </c>
      <c r="BD313" s="124" t="str">
        <f>'stovky startovka'!N152</f>
        <v/>
      </c>
      <c r="BE313" t="str">
        <f>'stovky startovka'!S152</f>
        <v/>
      </c>
    </row>
    <row r="314" spans="36:57">
      <c r="AJ314" s="124"/>
      <c r="AK314" s="124"/>
      <c r="AL314" s="124"/>
      <c r="BA314" s="124"/>
      <c r="BB314" s="124"/>
      <c r="BC314" s="124"/>
      <c r="BD314" s="124"/>
      <c r="BE314" t="str">
        <f>'stovky startovka'!S153</f>
        <v/>
      </c>
    </row>
    <row r="315" spans="36:57">
      <c r="AJ315" s="124" t="str">
        <f t="shared" ref="AJ315" si="895">AS194</f>
        <v/>
      </c>
      <c r="AK315" s="124">
        <f t="shared" ref="AK315" si="896">AS195</f>
        <v>0</v>
      </c>
      <c r="AL315" s="124">
        <f t="shared" ref="AL315" si="897">AL255</f>
        <v>0</v>
      </c>
      <c r="BA315" s="124">
        <f t="shared" ref="BA315" si="898">BA155</f>
        <v>76</v>
      </c>
      <c r="BB315" s="124" t="str">
        <f>'stovky startovka'!L154</f>
        <v/>
      </c>
      <c r="BC315" s="124">
        <f>'stovky startovka'!M154</f>
        <v>0</v>
      </c>
      <c r="BD315" s="124" t="str">
        <f>'stovky startovka'!N154</f>
        <v/>
      </c>
      <c r="BE315" t="str">
        <f>'stovky startovka'!S154</f>
        <v/>
      </c>
    </row>
    <row r="316" spans="36:57">
      <c r="AJ316" s="124"/>
      <c r="AK316" s="124"/>
      <c r="AL316" s="124"/>
      <c r="BA316" s="124"/>
      <c r="BB316" s="124"/>
      <c r="BC316" s="124"/>
      <c r="BD316" s="124"/>
      <c r="BE316" t="str">
        <f>'stovky startovka'!S155</f>
        <v/>
      </c>
    </row>
    <row r="317" spans="36:57">
      <c r="AJ317" s="124" t="str">
        <f t="shared" ref="AJ317" si="899">AS196</f>
        <v/>
      </c>
      <c r="AK317" s="124">
        <f t="shared" ref="AK317" si="900">AS197</f>
        <v>0</v>
      </c>
      <c r="AL317" s="124">
        <f t="shared" ref="AL317" si="901">AL257</f>
        <v>0</v>
      </c>
      <c r="BA317" s="124">
        <f t="shared" ref="BA317" si="902">BA157</f>
        <v>77</v>
      </c>
      <c r="BB317" s="124" t="str">
        <f>'stovky startovka'!L156</f>
        <v/>
      </c>
      <c r="BC317" s="124">
        <f>'stovky startovka'!M156</f>
        <v>0</v>
      </c>
      <c r="BD317" s="124" t="str">
        <f>'stovky startovka'!N156</f>
        <v/>
      </c>
      <c r="BE317" t="str">
        <f>'stovky startovka'!S156</f>
        <v/>
      </c>
    </row>
    <row r="318" spans="36:57">
      <c r="AJ318" s="124"/>
      <c r="AK318" s="124"/>
      <c r="AL318" s="124"/>
      <c r="BA318" s="124"/>
      <c r="BB318" s="124"/>
      <c r="BC318" s="124"/>
      <c r="BD318" s="124"/>
      <c r="BE318" t="str">
        <f>'stovky startovka'!S157</f>
        <v/>
      </c>
    </row>
    <row r="319" spans="36:57">
      <c r="AJ319" s="124" t="str">
        <f t="shared" ref="AJ319" si="903">AS198</f>
        <v/>
      </c>
      <c r="AK319" s="124">
        <f t="shared" ref="AK319" si="904">AS199</f>
        <v>0</v>
      </c>
      <c r="AL319" s="124">
        <f t="shared" ref="AL319" si="905">AL259</f>
        <v>0</v>
      </c>
      <c r="BA319" s="124">
        <f t="shared" ref="BA319" si="906">BA159</f>
        <v>78</v>
      </c>
      <c r="BB319" s="124" t="str">
        <f>'stovky startovka'!L158</f>
        <v/>
      </c>
      <c r="BC319" s="124">
        <f>'stovky startovka'!M158</f>
        <v>0</v>
      </c>
      <c r="BD319" s="124" t="str">
        <f>'stovky startovka'!N158</f>
        <v/>
      </c>
      <c r="BE319" t="str">
        <f>'stovky startovka'!S158</f>
        <v/>
      </c>
    </row>
    <row r="320" spans="36:57">
      <c r="AJ320" s="124"/>
      <c r="AK320" s="124"/>
      <c r="AL320" s="124"/>
      <c r="BA320" s="124"/>
      <c r="BB320" s="124"/>
      <c r="BC320" s="124"/>
      <c r="BD320" s="124"/>
      <c r="BE320" t="str">
        <f>'stovky startovka'!S159</f>
        <v/>
      </c>
    </row>
    <row r="321" spans="36:57">
      <c r="AJ321" s="124" t="str">
        <f t="shared" ref="AJ321" si="907">AS200</f>
        <v/>
      </c>
      <c r="AK321" s="124">
        <f t="shared" ref="AK321" si="908">AS201</f>
        <v>0</v>
      </c>
      <c r="AL321" s="124">
        <f t="shared" ref="AL321" si="909">AL261</f>
        <v>0</v>
      </c>
      <c r="BA321" s="124">
        <f t="shared" ref="BA321" si="910">BA161</f>
        <v>79</v>
      </c>
      <c r="BB321" s="124" t="str">
        <f>'stovky startovka'!L160</f>
        <v/>
      </c>
      <c r="BC321" s="124">
        <f>'stovky startovka'!M160</f>
        <v>0</v>
      </c>
      <c r="BD321" s="124" t="str">
        <f>'stovky startovka'!N160</f>
        <v/>
      </c>
      <c r="BE321" t="str">
        <f>'stovky startovka'!S160</f>
        <v/>
      </c>
    </row>
    <row r="322" spans="36:57">
      <c r="AJ322" s="124"/>
      <c r="AK322" s="124"/>
      <c r="AL322" s="124"/>
      <c r="BA322" s="124"/>
      <c r="BB322" s="124"/>
      <c r="BC322" s="124"/>
      <c r="BD322" s="124"/>
      <c r="BE322" t="str">
        <f>'stovky startovka'!S161</f>
        <v/>
      </c>
    </row>
    <row r="323" spans="36:57">
      <c r="AJ323" s="124" t="str">
        <f t="shared" ref="AJ323" si="911">AS202</f>
        <v/>
      </c>
      <c r="AK323" s="124">
        <f t="shared" ref="AK323" si="912">AS203</f>
        <v>0</v>
      </c>
      <c r="AL323" s="124">
        <f t="shared" ref="AL323" si="913">AL263</f>
        <v>0</v>
      </c>
      <c r="BA323" s="124">
        <f t="shared" ref="BA323" si="914">BA163</f>
        <v>80</v>
      </c>
      <c r="BB323" s="124" t="str">
        <f>'stovky startovka'!L162</f>
        <v/>
      </c>
      <c r="BC323" s="124">
        <f>'stovky startovka'!M162</f>
        <v>0</v>
      </c>
      <c r="BD323" s="124" t="str">
        <f>'stovky startovka'!N162</f>
        <v/>
      </c>
      <c r="BE323" t="str">
        <f>'stovky startovka'!S162</f>
        <v/>
      </c>
    </row>
    <row r="324" spans="36:57">
      <c r="AJ324" s="124"/>
      <c r="AK324" s="124"/>
      <c r="AL324" s="124"/>
      <c r="BA324" s="124"/>
      <c r="BB324" s="124"/>
      <c r="BC324" s="124"/>
      <c r="BD324" s="124"/>
      <c r="BE324" t="str">
        <f>'stovky startovka'!S163</f>
        <v/>
      </c>
    </row>
    <row r="325" spans="36:57">
      <c r="AJ325" s="124" t="str">
        <f t="shared" ref="AJ325" si="915">AS204</f>
        <v/>
      </c>
      <c r="AK325" s="124">
        <f t="shared" ref="AK325" si="916">AS205</f>
        <v>0</v>
      </c>
      <c r="AL325" s="124">
        <f t="shared" ref="AL325" si="917">AL265</f>
        <v>0</v>
      </c>
      <c r="BA325" s="124">
        <f>BA165</f>
        <v>1</v>
      </c>
      <c r="BB325" s="124">
        <f>'stovky startovka'!W4</f>
        <v>0</v>
      </c>
      <c r="BC325" s="124" t="str">
        <f>'stovky startovka'!X4</f>
        <v>Josef Mičulka</v>
      </c>
      <c r="BD325" s="124" t="str">
        <f>'stovky startovka'!Y4</f>
        <v>Hájov</v>
      </c>
      <c r="BE325">
        <f>'stovky startovka'!AD4</f>
        <v>20.49</v>
      </c>
    </row>
    <row r="326" spans="36:57">
      <c r="AJ326" s="124"/>
      <c r="AK326" s="124"/>
      <c r="AL326" s="124"/>
      <c r="BA326" s="124"/>
      <c r="BB326" s="124"/>
      <c r="BC326" s="124"/>
      <c r="BD326" s="124"/>
      <c r="BE326">
        <f>'stovky startovka'!AD5</f>
        <v>19.54</v>
      </c>
    </row>
    <row r="327" spans="36:57">
      <c r="AJ327" s="124" t="str">
        <f t="shared" ref="AJ327" si="918">AS206</f>
        <v/>
      </c>
      <c r="AK327" s="124">
        <f t="shared" ref="AK327" si="919">AS207</f>
        <v>0</v>
      </c>
      <c r="AL327" s="124">
        <f t="shared" ref="AL327" si="920">AL267</f>
        <v>0</v>
      </c>
      <c r="BA327" s="124">
        <f t="shared" ref="BA327" si="921">BA167</f>
        <v>2</v>
      </c>
      <c r="BB327" s="124">
        <f>'stovky startovka'!W6</f>
        <v>0</v>
      </c>
      <c r="BC327" s="124" t="str">
        <f>'stovky startovka'!X6</f>
        <v>Jan Nikel</v>
      </c>
      <c r="BD327" s="124" t="str">
        <f>'stovky startovka'!Y6</f>
        <v>Tísek</v>
      </c>
      <c r="BE327">
        <f>'stovky startovka'!AD6</f>
        <v>23.13</v>
      </c>
    </row>
    <row r="328" spans="36:57">
      <c r="AJ328" s="124"/>
      <c r="AK328" s="124"/>
      <c r="AL328" s="124"/>
      <c r="BA328" s="124"/>
      <c r="BB328" s="124"/>
      <c r="BC328" s="124"/>
      <c r="BD328" s="124"/>
      <c r="BE328">
        <f>'stovky startovka'!AD7</f>
        <v>20.74</v>
      </c>
    </row>
    <row r="329" spans="36:57">
      <c r="AJ329" s="124" t="str">
        <f t="shared" ref="AJ329" si="922">AS208</f>
        <v/>
      </c>
      <c r="AK329" s="124">
        <f t="shared" ref="AK329" si="923">AS209</f>
        <v>0</v>
      </c>
      <c r="AL329" s="124">
        <f t="shared" ref="AL329" si="924">AL269</f>
        <v>0</v>
      </c>
      <c r="BA329" s="124">
        <f t="shared" ref="BA329" si="925">BA169</f>
        <v>3</v>
      </c>
      <c r="BB329" s="124">
        <f>'stovky startovka'!W8</f>
        <v>0</v>
      </c>
      <c r="BC329" s="124" t="str">
        <f>'stovky startovka'!X8</f>
        <v>Ondřej Hlaváč</v>
      </c>
      <c r="BD329" s="124" t="str">
        <f>'stovky startovka'!Y8</f>
        <v>Hájov</v>
      </c>
      <c r="BE329">
        <f>'stovky startovka'!AD8</f>
        <v>26.67</v>
      </c>
    </row>
    <row r="330" spans="36:57">
      <c r="AJ330" s="124"/>
      <c r="AK330" s="124"/>
      <c r="AL330" s="124"/>
      <c r="BA330" s="124"/>
      <c r="BB330" s="124"/>
      <c r="BC330" s="124"/>
      <c r="BD330" s="124"/>
      <c r="BE330">
        <f>'stovky startovka'!AD9</f>
        <v>999</v>
      </c>
    </row>
    <row r="331" spans="36:57">
      <c r="AJ331" s="124" t="str">
        <f t="shared" ref="AJ331" si="926">AS210</f>
        <v/>
      </c>
      <c r="AK331" s="124">
        <f t="shared" ref="AK331" si="927">AS211</f>
        <v>0</v>
      </c>
      <c r="AL331" s="124">
        <f t="shared" ref="AL331" si="928">AL271</f>
        <v>0</v>
      </c>
      <c r="BA331" s="124">
        <f t="shared" ref="BA331" si="929">BA171</f>
        <v>4</v>
      </c>
      <c r="BB331" s="124">
        <f>'stovky startovka'!W10</f>
        <v>0</v>
      </c>
      <c r="BC331" s="124" t="str">
        <f>'stovky startovka'!X10</f>
        <v>Jakub Baryčík</v>
      </c>
      <c r="BD331" s="124" t="str">
        <f>'stovky startovka'!Y10</f>
        <v>Tísek</v>
      </c>
      <c r="BE331">
        <f>'stovky startovka'!AD10</f>
        <v>23.9</v>
      </c>
    </row>
    <row r="332" spans="36:57">
      <c r="AJ332" s="124"/>
      <c r="AK332" s="124"/>
      <c r="AL332" s="124"/>
      <c r="BA332" s="124"/>
      <c r="BB332" s="124"/>
      <c r="BC332" s="124"/>
      <c r="BD332" s="124"/>
      <c r="BE332">
        <f>'stovky startovka'!AD11</f>
        <v>23.13</v>
      </c>
    </row>
    <row r="333" spans="36:57">
      <c r="AJ333" s="124" t="str">
        <f t="shared" ref="AJ333" si="930">AS212</f>
        <v/>
      </c>
      <c r="AK333" s="124">
        <f t="shared" ref="AK333" si="931">AS213</f>
        <v>0</v>
      </c>
      <c r="AL333" s="124">
        <f t="shared" ref="AL333" si="932">AL273</f>
        <v>0</v>
      </c>
      <c r="BA333" s="124">
        <f t="shared" ref="BA333" si="933">BA173</f>
        <v>5</v>
      </c>
      <c r="BB333" s="124">
        <f>'stovky startovka'!W12</f>
        <v>0</v>
      </c>
      <c r="BC333" s="124" t="str">
        <f>'stovky startovka'!X12</f>
        <v>Bartoloměj Filip</v>
      </c>
      <c r="BD333" s="124" t="str">
        <f>'stovky startovka'!Y12</f>
        <v>Hájov</v>
      </c>
      <c r="BE333">
        <f>'stovky startovka'!AD12</f>
        <v>18.850000000000001</v>
      </c>
    </row>
    <row r="334" spans="36:57">
      <c r="AJ334" s="124"/>
      <c r="AK334" s="124"/>
      <c r="AL334" s="124"/>
      <c r="BA334" s="124"/>
      <c r="BB334" s="124"/>
      <c r="BC334" s="124"/>
      <c r="BD334" s="124"/>
      <c r="BE334" t="str">
        <f>'stovky startovka'!AD13</f>
        <v>N</v>
      </c>
    </row>
    <row r="335" spans="36:57">
      <c r="AJ335" s="124" t="str">
        <f t="shared" ref="AJ335" si="934">AS214</f>
        <v/>
      </c>
      <c r="AK335" s="124">
        <f t="shared" ref="AK335" si="935">AS215</f>
        <v>0</v>
      </c>
      <c r="AL335" s="124">
        <f t="shared" ref="AL335" si="936">AL275</f>
        <v>0</v>
      </c>
      <c r="BA335" s="124">
        <f t="shared" ref="BA335" si="937">BA175</f>
        <v>6</v>
      </c>
      <c r="BB335" s="124">
        <f>'stovky startovka'!W14</f>
        <v>0</v>
      </c>
      <c r="BC335" s="124" t="str">
        <f>'stovky startovka'!X14</f>
        <v>Matěj Havlásek</v>
      </c>
      <c r="BD335" s="124" t="str">
        <f>'stovky startovka'!Y14</f>
        <v>Tísek</v>
      </c>
      <c r="BE335">
        <f>'stovky startovka'!AD14</f>
        <v>21.79</v>
      </c>
    </row>
    <row r="336" spans="36:57">
      <c r="AJ336" s="124"/>
      <c r="AK336" s="124"/>
      <c r="AL336" s="124"/>
      <c r="BA336" s="124"/>
      <c r="BB336" s="124"/>
      <c r="BC336" s="124"/>
      <c r="BD336" s="124"/>
      <c r="BE336">
        <f>'stovky startovka'!AD15</f>
        <v>21.95</v>
      </c>
    </row>
    <row r="337" spans="36:57">
      <c r="AJ337" s="124">
        <f>AT156</f>
        <v>0</v>
      </c>
      <c r="AK337" s="124" t="str">
        <f>AT157</f>
        <v>Přemysl Helebrand</v>
      </c>
      <c r="AL337" s="124" t="str">
        <f>AL277</f>
        <v>Tísek</v>
      </c>
      <c r="BA337" s="124">
        <f t="shared" ref="BA337" si="938">BA177</f>
        <v>7</v>
      </c>
      <c r="BB337" s="124">
        <f>'stovky startovka'!W16</f>
        <v>0</v>
      </c>
      <c r="BC337" s="124" t="str">
        <f>'stovky startovka'!X16</f>
        <v>Michal Záruba</v>
      </c>
      <c r="BD337" s="124" t="str">
        <f>'stovky startovka'!Y16</f>
        <v>Hájov</v>
      </c>
      <c r="BE337">
        <f>'stovky startovka'!AD16</f>
        <v>20.93</v>
      </c>
    </row>
    <row r="338" spans="36:57">
      <c r="AJ338" s="124"/>
      <c r="AK338" s="124"/>
      <c r="AL338" s="124"/>
      <c r="BA338" s="124"/>
      <c r="BB338" s="124"/>
      <c r="BC338" s="124"/>
      <c r="BD338" s="124"/>
      <c r="BE338">
        <f>'stovky startovka'!AD17</f>
        <v>19.53</v>
      </c>
    </row>
    <row r="339" spans="36:57">
      <c r="AJ339" s="124">
        <f t="shared" ref="AJ339" si="939">AT158</f>
        <v>0</v>
      </c>
      <c r="AK339" s="124" t="str">
        <f t="shared" ref="AK339" si="940">AT159</f>
        <v>Anna Kabátová</v>
      </c>
      <c r="AL339" s="124" t="str">
        <f t="shared" ref="AL339" si="941">AL279</f>
        <v>Hájov</v>
      </c>
      <c r="BA339" s="124">
        <f t="shared" ref="BA339" si="942">BA179</f>
        <v>8</v>
      </c>
      <c r="BB339" s="124">
        <f>'stovky startovka'!W18</f>
        <v>0</v>
      </c>
      <c r="BC339" s="124" t="str">
        <f>'stovky startovka'!X18</f>
        <v>Přemysl Helebrand</v>
      </c>
      <c r="BD339" s="124" t="str">
        <f>'stovky startovka'!Y18</f>
        <v>Tísek</v>
      </c>
      <c r="BE339">
        <f>'stovky startovka'!AD18</f>
        <v>25.42</v>
      </c>
    </row>
    <row r="340" spans="36:57">
      <c r="AJ340" s="124"/>
      <c r="AK340" s="124"/>
      <c r="AL340" s="124"/>
      <c r="BA340" s="124"/>
      <c r="BB340" s="124"/>
      <c r="BC340" s="124"/>
      <c r="BD340" s="124"/>
      <c r="BE340">
        <f>'stovky startovka'!AD19</f>
        <v>26.15</v>
      </c>
    </row>
    <row r="341" spans="36:57">
      <c r="AJ341" s="124">
        <f t="shared" ref="AJ341" si="943">AT160</f>
        <v>10</v>
      </c>
      <c r="AK341" s="124">
        <f t="shared" ref="AK341" si="944">AT161</f>
        <v>0</v>
      </c>
      <c r="AL341" s="124" t="str">
        <f t="shared" ref="AL341" si="945">AL281</f>
        <v/>
      </c>
      <c r="BA341" s="124">
        <f t="shared" ref="BA341" si="946">BA181</f>
        <v>9</v>
      </c>
      <c r="BB341" s="124">
        <f>'stovky startovka'!W20</f>
        <v>0</v>
      </c>
      <c r="BC341" s="124" t="str">
        <f>'stovky startovka'!X20</f>
        <v>Filip Zahradník</v>
      </c>
      <c r="BD341" s="124" t="str">
        <f>'stovky startovka'!Y20</f>
        <v>Hájov</v>
      </c>
      <c r="BE341">
        <f>'stovky startovka'!AD20</f>
        <v>21.02</v>
      </c>
    </row>
    <row r="342" spans="36:57">
      <c r="AJ342" s="124"/>
      <c r="AK342" s="124"/>
      <c r="AL342" s="124"/>
      <c r="BA342" s="124"/>
      <c r="BB342" s="124"/>
      <c r="BC342" s="124"/>
      <c r="BD342" s="124"/>
      <c r="BE342" t="str">
        <f>'stovky startovka'!AD21</f>
        <v>N</v>
      </c>
    </row>
    <row r="343" spans="36:57">
      <c r="AJ343" s="124">
        <f t="shared" ref="AJ343" si="947">AT162</f>
        <v>0</v>
      </c>
      <c r="AK343" s="124" t="str">
        <f t="shared" ref="AK343" si="948">AT163</f>
        <v>Michal Záruba</v>
      </c>
      <c r="AL343" s="124" t="str">
        <f t="shared" ref="AL343" si="949">AL283</f>
        <v>Hájov</v>
      </c>
      <c r="BA343" s="124">
        <f t="shared" ref="BA343" si="950">BA183</f>
        <v>10</v>
      </c>
      <c r="BB343" s="124">
        <f>'stovky startovka'!W22</f>
        <v>0</v>
      </c>
      <c r="BC343" s="124" t="str">
        <f>'stovky startovka'!X22</f>
        <v>Daniel Oprchal</v>
      </c>
      <c r="BD343" s="124" t="str">
        <f>'stovky startovka'!Y22</f>
        <v>Tísek</v>
      </c>
      <c r="BE343">
        <f>'stovky startovka'!AD22</f>
        <v>28.13</v>
      </c>
    </row>
    <row r="344" spans="36:57">
      <c r="AJ344" s="124"/>
      <c r="AK344" s="124"/>
      <c r="AL344" s="124"/>
      <c r="BA344" s="124"/>
      <c r="BB344" s="124"/>
      <c r="BC344" s="124"/>
      <c r="BD344" s="124"/>
      <c r="BE344" t="str">
        <f>'stovky startovka'!AD23</f>
        <v>N</v>
      </c>
    </row>
    <row r="345" spans="36:57">
      <c r="AJ345" s="124">
        <f t="shared" ref="AJ345" si="951">AT164</f>
        <v>0</v>
      </c>
      <c r="AK345" s="124" t="str">
        <f t="shared" ref="AK345" si="952">AT165</f>
        <v>Natálie Slezáková</v>
      </c>
      <c r="AL345" s="124" t="str">
        <f t="shared" ref="AL345" si="953">AL285</f>
        <v>Tísek</v>
      </c>
      <c r="BA345" s="124">
        <f t="shared" ref="BA345" si="954">BA185</f>
        <v>11</v>
      </c>
      <c r="BB345" s="124">
        <f>'stovky startovka'!W24</f>
        <v>0</v>
      </c>
      <c r="BC345" s="124" t="str">
        <f>'stovky startovka'!X24</f>
        <v>Marek Svatoš</v>
      </c>
      <c r="BD345" s="124" t="str">
        <f>'stovky startovka'!Y24</f>
        <v>Hájov</v>
      </c>
      <c r="BE345" t="str">
        <f>'stovky startovka'!AD24</f>
        <v>N</v>
      </c>
    </row>
    <row r="346" spans="36:57">
      <c r="AJ346" s="124"/>
      <c r="AK346" s="124"/>
      <c r="AL346" s="124"/>
      <c r="BA346" s="124"/>
      <c r="BB346" s="124"/>
      <c r="BC346" s="124"/>
      <c r="BD346" s="124"/>
      <c r="BE346" t="str">
        <f>'stovky startovka'!AD25</f>
        <v>N</v>
      </c>
    </row>
    <row r="347" spans="36:57">
      <c r="AJ347" s="124" t="str">
        <f t="shared" ref="AJ347" si="955">AT166</f>
        <v/>
      </c>
      <c r="AK347" s="124">
        <f t="shared" ref="AK347" si="956">AT167</f>
        <v>0</v>
      </c>
      <c r="AL347" s="124">
        <f t="shared" ref="AL347" si="957">AL287</f>
        <v>0</v>
      </c>
      <c r="BA347" s="124">
        <f t="shared" ref="BA347" si="958">BA187</f>
        <v>12</v>
      </c>
      <c r="BB347" s="124">
        <f>'stovky startovka'!W26</f>
        <v>0</v>
      </c>
      <c r="BC347" s="124" t="str">
        <f>'stovky startovka'!X26</f>
        <v>Matěj Filip</v>
      </c>
      <c r="BD347" s="124" t="str">
        <f>'stovky startovka'!Y26</f>
        <v>Hájov</v>
      </c>
      <c r="BE347" t="str">
        <f>'stovky startovka'!AD26</f>
        <v>N</v>
      </c>
    </row>
    <row r="348" spans="36:57">
      <c r="AJ348" s="124"/>
      <c r="AK348" s="124"/>
      <c r="AL348" s="124"/>
      <c r="BA348" s="124"/>
      <c r="BB348" s="124"/>
      <c r="BC348" s="124"/>
      <c r="BD348" s="124"/>
      <c r="BE348" t="str">
        <f>'stovky startovka'!AD27</f>
        <v>N</v>
      </c>
    </row>
    <row r="349" spans="36:57">
      <c r="AJ349" s="124" t="str">
        <f t="shared" ref="AJ349" si="959">AT168</f>
        <v/>
      </c>
      <c r="AK349" s="124">
        <f t="shared" ref="AK349" si="960">AT169</f>
        <v>0</v>
      </c>
      <c r="AL349" s="124" t="str">
        <f t="shared" ref="AL349" si="961">AL289</f>
        <v/>
      </c>
      <c r="BA349" s="124">
        <f t="shared" ref="BA349" si="962">BA189</f>
        <v>13</v>
      </c>
      <c r="BB349" s="124" t="str">
        <f>'stovky startovka'!W28</f>
        <v/>
      </c>
      <c r="BC349" s="124">
        <f>'stovky startovka'!X28</f>
        <v>0</v>
      </c>
      <c r="BD349" s="124" t="str">
        <f>'stovky startovka'!Y28</f>
        <v/>
      </c>
      <c r="BE349" t="str">
        <f>'stovky startovka'!AD28</f>
        <v/>
      </c>
    </row>
    <row r="350" spans="36:57">
      <c r="AJ350" s="124"/>
      <c r="AK350" s="124"/>
      <c r="AL350" s="124"/>
      <c r="BA350" s="124"/>
      <c r="BB350" s="124"/>
      <c r="BC350" s="124"/>
      <c r="BD350" s="124"/>
      <c r="BE350" t="str">
        <f>'stovky startovka'!AD29</f>
        <v/>
      </c>
    </row>
    <row r="351" spans="36:57">
      <c r="AJ351" s="124" t="str">
        <f t="shared" ref="AJ351" si="963">AT170</f>
        <v/>
      </c>
      <c r="AK351" s="124">
        <f t="shared" ref="AK351" si="964">AT171</f>
        <v>0</v>
      </c>
      <c r="AL351" s="124">
        <f t="shared" ref="AL351" si="965">AL291</f>
        <v>0</v>
      </c>
      <c r="BA351" s="124">
        <f t="shared" ref="BA351" si="966">BA191</f>
        <v>14</v>
      </c>
      <c r="BB351" s="124" t="str">
        <f>'stovky startovka'!W30</f>
        <v/>
      </c>
      <c r="BC351" s="124">
        <f>'stovky startovka'!X30</f>
        <v>0</v>
      </c>
      <c r="BD351" s="124" t="str">
        <f>'stovky startovka'!Y30</f>
        <v/>
      </c>
      <c r="BE351" t="str">
        <f>'stovky startovka'!AD30</f>
        <v/>
      </c>
    </row>
    <row r="352" spans="36:57">
      <c r="AJ352" s="124"/>
      <c r="AK352" s="124"/>
      <c r="AL352" s="124"/>
      <c r="BA352" s="124"/>
      <c r="BB352" s="124"/>
      <c r="BC352" s="124"/>
      <c r="BD352" s="124"/>
      <c r="BE352" t="str">
        <f>'stovky startovka'!AD31</f>
        <v/>
      </c>
    </row>
    <row r="353" spans="36:57">
      <c r="AJ353" s="124" t="str">
        <f t="shared" ref="AJ353" si="967">AT172</f>
        <v/>
      </c>
      <c r="AK353" s="124">
        <f t="shared" ref="AK353" si="968">AT173</f>
        <v>0</v>
      </c>
      <c r="AL353" s="124">
        <f t="shared" ref="AL353" si="969">AL293</f>
        <v>0</v>
      </c>
      <c r="BA353" s="124">
        <f t="shared" ref="BA353" si="970">BA193</f>
        <v>15</v>
      </c>
      <c r="BB353" s="124" t="str">
        <f>'stovky startovka'!W32</f>
        <v/>
      </c>
      <c r="BC353" s="124">
        <f>'stovky startovka'!X32</f>
        <v>0</v>
      </c>
      <c r="BD353" s="124" t="str">
        <f>'stovky startovka'!Y32</f>
        <v/>
      </c>
      <c r="BE353" t="str">
        <f>'stovky startovka'!AD32</f>
        <v/>
      </c>
    </row>
    <row r="354" spans="36:57">
      <c r="AJ354" s="124"/>
      <c r="AK354" s="124"/>
      <c r="AL354" s="124"/>
      <c r="BA354" s="124"/>
      <c r="BB354" s="124"/>
      <c r="BC354" s="124"/>
      <c r="BD354" s="124"/>
      <c r="BE354" t="str">
        <f>'stovky startovka'!AD33</f>
        <v/>
      </c>
    </row>
    <row r="355" spans="36:57">
      <c r="AJ355" s="124" t="str">
        <f t="shared" ref="AJ355" si="971">AT174</f>
        <v/>
      </c>
      <c r="AK355" s="124">
        <f t="shared" ref="AK355" si="972">AT175</f>
        <v>0</v>
      </c>
      <c r="AL355" s="124">
        <f t="shared" ref="AL355" si="973">AL295</f>
        <v>0</v>
      </c>
      <c r="BA355" s="124">
        <f t="shared" ref="BA355" si="974">BA195</f>
        <v>16</v>
      </c>
      <c r="BB355" s="124" t="str">
        <f>'stovky startovka'!W34</f>
        <v/>
      </c>
      <c r="BC355" s="124">
        <f>'stovky startovka'!X34</f>
        <v>0</v>
      </c>
      <c r="BD355" s="124" t="str">
        <f>'stovky startovka'!Y34</f>
        <v/>
      </c>
      <c r="BE355" t="str">
        <f>'stovky startovka'!AD34</f>
        <v/>
      </c>
    </row>
    <row r="356" spans="36:57">
      <c r="AJ356" s="124"/>
      <c r="AK356" s="124"/>
      <c r="AL356" s="124"/>
      <c r="BA356" s="124"/>
      <c r="BB356" s="124"/>
      <c r="BC356" s="124"/>
      <c r="BD356" s="124"/>
      <c r="BE356" t="str">
        <f>'stovky startovka'!AD35</f>
        <v/>
      </c>
    </row>
    <row r="357" spans="36:57">
      <c r="AJ357" s="124" t="str">
        <f t="shared" ref="AJ357" si="975">AT176</f>
        <v/>
      </c>
      <c r="AK357" s="124">
        <f t="shared" ref="AK357" si="976">AT177</f>
        <v>0</v>
      </c>
      <c r="AL357" s="124">
        <f t="shared" ref="AL357" si="977">AL297</f>
        <v>0</v>
      </c>
      <c r="BA357" s="124">
        <f t="shared" ref="BA357" si="978">BA197</f>
        <v>17</v>
      </c>
      <c r="BB357" s="124" t="str">
        <f>'stovky startovka'!W36</f>
        <v/>
      </c>
      <c r="BC357" s="124">
        <f>'stovky startovka'!X36</f>
        <v>0</v>
      </c>
      <c r="BD357" s="124" t="str">
        <f>'stovky startovka'!Y36</f>
        <v/>
      </c>
      <c r="BE357" t="str">
        <f>'stovky startovka'!AD36</f>
        <v/>
      </c>
    </row>
    <row r="358" spans="36:57">
      <c r="AJ358" s="124"/>
      <c r="AK358" s="124"/>
      <c r="AL358" s="124"/>
      <c r="BA358" s="124"/>
      <c r="BB358" s="124"/>
      <c r="BC358" s="124"/>
      <c r="BD358" s="124"/>
      <c r="BE358" t="str">
        <f>'stovky startovka'!AD37</f>
        <v/>
      </c>
    </row>
    <row r="359" spans="36:57">
      <c r="AJ359" s="124" t="str">
        <f t="shared" ref="AJ359" si="979">AT178</f>
        <v/>
      </c>
      <c r="AK359" s="124">
        <f t="shared" ref="AK359" si="980">AT179</f>
        <v>0</v>
      </c>
      <c r="AL359" s="124">
        <f t="shared" ref="AL359" si="981">AL299</f>
        <v>0</v>
      </c>
      <c r="BA359" s="124">
        <f t="shared" ref="BA359" si="982">BA199</f>
        <v>18</v>
      </c>
      <c r="BB359" s="124" t="str">
        <f>'stovky startovka'!W38</f>
        <v/>
      </c>
      <c r="BC359" s="124">
        <f>'stovky startovka'!X38</f>
        <v>0</v>
      </c>
      <c r="BD359" s="124" t="str">
        <f>'stovky startovka'!Y38</f>
        <v/>
      </c>
      <c r="BE359" t="str">
        <f>'stovky startovka'!AD38</f>
        <v/>
      </c>
    </row>
    <row r="360" spans="36:57">
      <c r="AJ360" s="124"/>
      <c r="AK360" s="124"/>
      <c r="AL360" s="124"/>
      <c r="BA360" s="124"/>
      <c r="BB360" s="124"/>
      <c r="BC360" s="124"/>
      <c r="BD360" s="124"/>
      <c r="BE360" t="str">
        <f>'stovky startovka'!AD39</f>
        <v/>
      </c>
    </row>
    <row r="361" spans="36:57">
      <c r="AJ361" s="124" t="str">
        <f t="shared" ref="AJ361" si="983">AT180</f>
        <v/>
      </c>
      <c r="AK361" s="124">
        <f t="shared" ref="AK361" si="984">AT181</f>
        <v>0</v>
      </c>
      <c r="AL361" s="124">
        <f t="shared" ref="AL361" si="985">AL301</f>
        <v>0</v>
      </c>
      <c r="BA361" s="124">
        <f t="shared" ref="BA361" si="986">BA201</f>
        <v>19</v>
      </c>
      <c r="BB361" s="124" t="str">
        <f>'stovky startovka'!W40</f>
        <v/>
      </c>
      <c r="BC361" s="124">
        <f>'stovky startovka'!X40</f>
        <v>0</v>
      </c>
      <c r="BD361" s="124" t="str">
        <f>'stovky startovka'!Y40</f>
        <v/>
      </c>
      <c r="BE361" t="str">
        <f>'stovky startovka'!AD40</f>
        <v/>
      </c>
    </row>
    <row r="362" spans="36:57">
      <c r="AJ362" s="124"/>
      <c r="AK362" s="124"/>
      <c r="AL362" s="124"/>
      <c r="BA362" s="124"/>
      <c r="BB362" s="124"/>
      <c r="BC362" s="124"/>
      <c r="BD362" s="124"/>
      <c r="BE362" t="str">
        <f>'stovky startovka'!AD41</f>
        <v/>
      </c>
    </row>
    <row r="363" spans="36:57">
      <c r="AJ363" s="124" t="str">
        <f t="shared" ref="AJ363" si="987">AT182</f>
        <v/>
      </c>
      <c r="AK363" s="124">
        <f t="shared" ref="AK363" si="988">AT183</f>
        <v>0</v>
      </c>
      <c r="AL363" s="124">
        <f t="shared" ref="AL363" si="989">AL303</f>
        <v>0</v>
      </c>
      <c r="BA363" s="124">
        <f t="shared" ref="BA363" si="990">BA203</f>
        <v>20</v>
      </c>
      <c r="BB363" s="124" t="str">
        <f>'stovky startovka'!W42</f>
        <v/>
      </c>
      <c r="BC363" s="124">
        <f>'stovky startovka'!X42</f>
        <v>0</v>
      </c>
      <c r="BD363" s="124" t="str">
        <f>'stovky startovka'!Y42</f>
        <v/>
      </c>
      <c r="BE363" t="str">
        <f>'stovky startovka'!AD42</f>
        <v/>
      </c>
    </row>
    <row r="364" spans="36:57">
      <c r="AJ364" s="124"/>
      <c r="AK364" s="124"/>
      <c r="AL364" s="124"/>
      <c r="BA364" s="124"/>
      <c r="BB364" s="124"/>
      <c r="BC364" s="124"/>
      <c r="BD364" s="124"/>
      <c r="BE364" t="str">
        <f>'stovky startovka'!AD43</f>
        <v/>
      </c>
    </row>
    <row r="365" spans="36:57">
      <c r="AJ365" s="124" t="str">
        <f t="shared" ref="AJ365" si="991">AT184</f>
        <v/>
      </c>
      <c r="AK365" s="124">
        <f t="shared" ref="AK365" si="992">AT185</f>
        <v>0</v>
      </c>
      <c r="AL365" s="124">
        <f t="shared" ref="AL365" si="993">AL305</f>
        <v>0</v>
      </c>
      <c r="BA365" s="124">
        <f t="shared" ref="BA365" si="994">BA205</f>
        <v>21</v>
      </c>
      <c r="BB365" s="124" t="str">
        <f>'stovky startovka'!W44</f>
        <v/>
      </c>
      <c r="BC365" s="124">
        <f>'stovky startovka'!X44</f>
        <v>0</v>
      </c>
      <c r="BD365" s="124" t="str">
        <f>'stovky startovka'!Y44</f>
        <v/>
      </c>
      <c r="BE365" t="str">
        <f>'stovky startovka'!AD44</f>
        <v/>
      </c>
    </row>
    <row r="366" spans="36:57">
      <c r="AJ366" s="124"/>
      <c r="AK366" s="124"/>
      <c r="AL366" s="124"/>
      <c r="BA366" s="124"/>
      <c r="BB366" s="124"/>
      <c r="BC366" s="124"/>
      <c r="BD366" s="124"/>
      <c r="BE366" t="str">
        <f>'stovky startovka'!AD45</f>
        <v/>
      </c>
    </row>
    <row r="367" spans="36:57">
      <c r="AJ367" s="124" t="str">
        <f t="shared" ref="AJ367" si="995">AT186</f>
        <v/>
      </c>
      <c r="AK367" s="124">
        <f t="shared" ref="AK367" si="996">AT187</f>
        <v>0</v>
      </c>
      <c r="AL367" s="124">
        <f t="shared" ref="AL367" si="997">AL307</f>
        <v>0</v>
      </c>
      <c r="BA367" s="124">
        <f t="shared" ref="BA367" si="998">BA207</f>
        <v>22</v>
      </c>
      <c r="BB367" s="124" t="str">
        <f>'stovky startovka'!W46</f>
        <v/>
      </c>
      <c r="BC367" s="124">
        <f>'stovky startovka'!X46</f>
        <v>0</v>
      </c>
      <c r="BD367" s="124" t="str">
        <f>'stovky startovka'!Y46</f>
        <v/>
      </c>
      <c r="BE367" t="str">
        <f>'stovky startovka'!AD46</f>
        <v/>
      </c>
    </row>
    <row r="368" spans="36:57">
      <c r="AJ368" s="124"/>
      <c r="AK368" s="124"/>
      <c r="AL368" s="124"/>
      <c r="BA368" s="124"/>
      <c r="BB368" s="124"/>
      <c r="BC368" s="124"/>
      <c r="BD368" s="124"/>
      <c r="BE368" t="str">
        <f>'stovky startovka'!AD47</f>
        <v/>
      </c>
    </row>
    <row r="369" spans="36:57">
      <c r="AJ369" s="124" t="str">
        <f t="shared" ref="AJ369" si="999">AT188</f>
        <v/>
      </c>
      <c r="AK369" s="124">
        <f t="shared" ref="AK369" si="1000">AT189</f>
        <v>0</v>
      </c>
      <c r="AL369" s="124">
        <f t="shared" ref="AL369:AL431" si="1001">AL309</f>
        <v>0</v>
      </c>
      <c r="BA369" s="124">
        <f t="shared" ref="BA369" si="1002">BA209</f>
        <v>23</v>
      </c>
      <c r="BB369" s="124" t="str">
        <f>'stovky startovka'!W48</f>
        <v/>
      </c>
      <c r="BC369" s="124">
        <f>'stovky startovka'!X48</f>
        <v>0</v>
      </c>
      <c r="BD369" s="124" t="str">
        <f>'stovky startovka'!Y48</f>
        <v/>
      </c>
      <c r="BE369" t="str">
        <f>'stovky startovka'!AD48</f>
        <v/>
      </c>
    </row>
    <row r="370" spans="36:57">
      <c r="AJ370" s="124"/>
      <c r="AK370" s="124"/>
      <c r="AL370" s="124"/>
      <c r="BA370" s="124"/>
      <c r="BB370" s="124"/>
      <c r="BC370" s="124"/>
      <c r="BD370" s="124"/>
      <c r="BE370" t="str">
        <f>'stovky startovka'!AD49</f>
        <v/>
      </c>
    </row>
    <row r="371" spans="36:57">
      <c r="AJ371" s="124" t="str">
        <f t="shared" ref="AJ371" si="1003">AT190</f>
        <v/>
      </c>
      <c r="AK371" s="124">
        <f t="shared" ref="AK371" si="1004">AT191</f>
        <v>0</v>
      </c>
      <c r="AL371" s="124">
        <f t="shared" si="1001"/>
        <v>0</v>
      </c>
      <c r="BA371" s="124">
        <f t="shared" ref="BA371" si="1005">BA211</f>
        <v>24</v>
      </c>
      <c r="BB371" s="124" t="str">
        <f>'stovky startovka'!W50</f>
        <v/>
      </c>
      <c r="BC371" s="124">
        <f>'stovky startovka'!X50</f>
        <v>0</v>
      </c>
      <c r="BD371" s="124" t="str">
        <f>'stovky startovka'!Y50</f>
        <v/>
      </c>
      <c r="BE371" t="str">
        <f>'stovky startovka'!AD50</f>
        <v/>
      </c>
    </row>
    <row r="372" spans="36:57">
      <c r="AJ372" s="124"/>
      <c r="AK372" s="124"/>
      <c r="AL372" s="124"/>
      <c r="BA372" s="124"/>
      <c r="BB372" s="124"/>
      <c r="BC372" s="124"/>
      <c r="BD372" s="124"/>
      <c r="BE372" t="str">
        <f>'stovky startovka'!AD51</f>
        <v/>
      </c>
    </row>
    <row r="373" spans="36:57">
      <c r="AJ373" s="124" t="str">
        <f t="shared" ref="AJ373" si="1006">AT192</f>
        <v/>
      </c>
      <c r="AK373" s="124">
        <f t="shared" ref="AK373" si="1007">AT193</f>
        <v>0</v>
      </c>
      <c r="AL373" s="124">
        <f t="shared" si="1001"/>
        <v>0</v>
      </c>
      <c r="BA373" s="124">
        <f t="shared" ref="BA373" si="1008">BA213</f>
        <v>25</v>
      </c>
      <c r="BB373" s="124" t="str">
        <f>'stovky startovka'!W52</f>
        <v/>
      </c>
      <c r="BC373" s="124">
        <f>'stovky startovka'!X52</f>
        <v>0</v>
      </c>
      <c r="BD373" s="124" t="str">
        <f>'stovky startovka'!Y52</f>
        <v/>
      </c>
      <c r="BE373" t="str">
        <f>'stovky startovka'!AD52</f>
        <v/>
      </c>
    </row>
    <row r="374" spans="36:57">
      <c r="AJ374" s="124"/>
      <c r="AK374" s="124"/>
      <c r="AL374" s="124"/>
      <c r="BA374" s="124"/>
      <c r="BB374" s="124"/>
      <c r="BC374" s="124"/>
      <c r="BD374" s="124"/>
      <c r="BE374" t="str">
        <f>'stovky startovka'!AD53</f>
        <v/>
      </c>
    </row>
    <row r="375" spans="36:57">
      <c r="AJ375" s="124" t="str">
        <f t="shared" ref="AJ375" si="1009">AT194</f>
        <v/>
      </c>
      <c r="AK375" s="124">
        <f t="shared" ref="AK375" si="1010">AT195</f>
        <v>0</v>
      </c>
      <c r="AL375" s="124">
        <f t="shared" si="1001"/>
        <v>0</v>
      </c>
      <c r="BA375" s="124">
        <f t="shared" ref="BA375" si="1011">BA215</f>
        <v>26</v>
      </c>
      <c r="BB375" s="124" t="str">
        <f>'stovky startovka'!W54</f>
        <v/>
      </c>
      <c r="BC375" s="124">
        <f>'stovky startovka'!X54</f>
        <v>0</v>
      </c>
      <c r="BD375" s="124" t="str">
        <f>'stovky startovka'!Y54</f>
        <v/>
      </c>
      <c r="BE375" t="str">
        <f>'stovky startovka'!AD54</f>
        <v/>
      </c>
    </row>
    <row r="376" spans="36:57">
      <c r="AJ376" s="124"/>
      <c r="AK376" s="124"/>
      <c r="AL376" s="124"/>
      <c r="BA376" s="124"/>
      <c r="BB376" s="124"/>
      <c r="BC376" s="124"/>
      <c r="BD376" s="124"/>
      <c r="BE376" t="str">
        <f>'stovky startovka'!AD55</f>
        <v/>
      </c>
    </row>
    <row r="377" spans="36:57">
      <c r="AJ377" s="124" t="str">
        <f t="shared" ref="AJ377" si="1012">AT196</f>
        <v/>
      </c>
      <c r="AK377" s="124">
        <f t="shared" ref="AK377" si="1013">AT197</f>
        <v>0</v>
      </c>
      <c r="AL377" s="124">
        <f t="shared" si="1001"/>
        <v>0</v>
      </c>
      <c r="BA377" s="124">
        <f t="shared" ref="BA377" si="1014">BA217</f>
        <v>27</v>
      </c>
      <c r="BB377" s="124" t="str">
        <f>'stovky startovka'!W56</f>
        <v/>
      </c>
      <c r="BC377" s="124">
        <f>'stovky startovka'!X56</f>
        <v>0</v>
      </c>
      <c r="BD377" s="124" t="str">
        <f>'stovky startovka'!Y56</f>
        <v/>
      </c>
      <c r="BE377" t="str">
        <f>'stovky startovka'!AD56</f>
        <v/>
      </c>
    </row>
    <row r="378" spans="36:57">
      <c r="AJ378" s="124"/>
      <c r="AK378" s="124"/>
      <c r="AL378" s="124"/>
      <c r="BA378" s="124"/>
      <c r="BB378" s="124"/>
      <c r="BC378" s="124"/>
      <c r="BD378" s="124"/>
      <c r="BE378" t="str">
        <f>'stovky startovka'!AD57</f>
        <v/>
      </c>
    </row>
    <row r="379" spans="36:57">
      <c r="AJ379" s="124" t="str">
        <f t="shared" ref="AJ379" si="1015">AT198</f>
        <v/>
      </c>
      <c r="AK379" s="124">
        <f t="shared" ref="AK379" si="1016">AT199</f>
        <v>0</v>
      </c>
      <c r="AL379" s="124">
        <f t="shared" si="1001"/>
        <v>0</v>
      </c>
      <c r="BA379" s="124">
        <f t="shared" ref="BA379" si="1017">BA219</f>
        <v>28</v>
      </c>
      <c r="BB379" s="124" t="str">
        <f>'stovky startovka'!W58</f>
        <v/>
      </c>
      <c r="BC379" s="124">
        <f>'stovky startovka'!X58</f>
        <v>0</v>
      </c>
      <c r="BD379" s="124" t="str">
        <f>'stovky startovka'!Y58</f>
        <v/>
      </c>
      <c r="BE379" t="str">
        <f>'stovky startovka'!AD58</f>
        <v/>
      </c>
    </row>
    <row r="380" spans="36:57">
      <c r="AJ380" s="124"/>
      <c r="AK380" s="124"/>
      <c r="AL380" s="124"/>
      <c r="BA380" s="124"/>
      <c r="BB380" s="124"/>
      <c r="BC380" s="124"/>
      <c r="BD380" s="124"/>
      <c r="BE380" t="str">
        <f>'stovky startovka'!AD59</f>
        <v/>
      </c>
    </row>
    <row r="381" spans="36:57">
      <c r="AJ381" s="124" t="str">
        <f t="shared" ref="AJ381" si="1018">AT200</f>
        <v/>
      </c>
      <c r="AK381" s="124">
        <f t="shared" ref="AK381" si="1019">AT201</f>
        <v>0</v>
      </c>
      <c r="AL381" s="124">
        <f t="shared" si="1001"/>
        <v>0</v>
      </c>
      <c r="BA381" s="124">
        <f t="shared" ref="BA381" si="1020">BA221</f>
        <v>29</v>
      </c>
      <c r="BB381" s="124" t="str">
        <f>'stovky startovka'!W60</f>
        <v/>
      </c>
      <c r="BC381" s="124">
        <f>'stovky startovka'!X60</f>
        <v>0</v>
      </c>
      <c r="BD381" s="124" t="str">
        <f>'stovky startovka'!Y60</f>
        <v/>
      </c>
      <c r="BE381" t="str">
        <f>'stovky startovka'!AD60</f>
        <v/>
      </c>
    </row>
    <row r="382" spans="36:57">
      <c r="AJ382" s="124"/>
      <c r="AK382" s="124"/>
      <c r="AL382" s="124"/>
      <c r="BA382" s="124"/>
      <c r="BB382" s="124"/>
      <c r="BC382" s="124"/>
      <c r="BD382" s="124"/>
      <c r="BE382" t="str">
        <f>'stovky startovka'!AD61</f>
        <v/>
      </c>
    </row>
    <row r="383" spans="36:57">
      <c r="AJ383" s="124" t="str">
        <f t="shared" ref="AJ383" si="1021">AT202</f>
        <v/>
      </c>
      <c r="AK383" s="124">
        <f t="shared" ref="AK383" si="1022">AT203</f>
        <v>0</v>
      </c>
      <c r="AL383" s="124">
        <f t="shared" si="1001"/>
        <v>0</v>
      </c>
      <c r="BA383" s="124">
        <f t="shared" ref="BA383" si="1023">BA223</f>
        <v>30</v>
      </c>
      <c r="BB383" s="124" t="str">
        <f>'stovky startovka'!W62</f>
        <v/>
      </c>
      <c r="BC383" s="124">
        <f>'stovky startovka'!X62</f>
        <v>0</v>
      </c>
      <c r="BD383" s="124" t="str">
        <f>'stovky startovka'!Y62</f>
        <v/>
      </c>
      <c r="BE383" t="str">
        <f>'stovky startovka'!AD62</f>
        <v/>
      </c>
    </row>
    <row r="384" spans="36:57">
      <c r="AJ384" s="124"/>
      <c r="AK384" s="124"/>
      <c r="AL384" s="124"/>
      <c r="BA384" s="124"/>
      <c r="BB384" s="124"/>
      <c r="BC384" s="124"/>
      <c r="BD384" s="124"/>
      <c r="BE384" t="str">
        <f>'stovky startovka'!AD63</f>
        <v/>
      </c>
    </row>
    <row r="385" spans="36:57">
      <c r="AJ385" s="124" t="str">
        <f t="shared" ref="AJ385" si="1024">AT204</f>
        <v/>
      </c>
      <c r="AK385" s="124">
        <f t="shared" ref="AK385" si="1025">AT205</f>
        <v>0</v>
      </c>
      <c r="AL385" s="124">
        <f t="shared" si="1001"/>
        <v>0</v>
      </c>
      <c r="BA385" s="124">
        <f t="shared" ref="BA385" si="1026">BA225</f>
        <v>31</v>
      </c>
      <c r="BB385" s="124" t="str">
        <f>'stovky startovka'!W64</f>
        <v/>
      </c>
      <c r="BC385" s="124">
        <f>'stovky startovka'!X64</f>
        <v>0</v>
      </c>
      <c r="BD385" s="124" t="str">
        <f>'stovky startovka'!Y64</f>
        <v/>
      </c>
      <c r="BE385" t="str">
        <f>'stovky startovka'!AD64</f>
        <v/>
      </c>
    </row>
    <row r="386" spans="36:57">
      <c r="AJ386" s="124"/>
      <c r="AK386" s="124"/>
      <c r="AL386" s="124"/>
      <c r="BA386" s="124"/>
      <c r="BB386" s="124"/>
      <c r="BC386" s="124"/>
      <c r="BD386" s="124"/>
      <c r="BE386" t="str">
        <f>'stovky startovka'!AD65</f>
        <v/>
      </c>
    </row>
    <row r="387" spans="36:57">
      <c r="AJ387" s="124" t="str">
        <f t="shared" ref="AJ387" si="1027">AT206</f>
        <v/>
      </c>
      <c r="AK387" s="124">
        <f t="shared" ref="AK387" si="1028">AT207</f>
        <v>0</v>
      </c>
      <c r="AL387" s="124">
        <f t="shared" si="1001"/>
        <v>0</v>
      </c>
      <c r="BA387" s="124">
        <f t="shared" ref="BA387" si="1029">BA227</f>
        <v>32</v>
      </c>
      <c r="BB387" s="124" t="str">
        <f>'stovky startovka'!W66</f>
        <v/>
      </c>
      <c r="BC387" s="124">
        <f>'stovky startovka'!X66</f>
        <v>0</v>
      </c>
      <c r="BD387" s="124" t="str">
        <f>'stovky startovka'!Y66</f>
        <v/>
      </c>
      <c r="BE387" t="str">
        <f>'stovky startovka'!AD66</f>
        <v/>
      </c>
    </row>
    <row r="388" spans="36:57">
      <c r="AJ388" s="124"/>
      <c r="AK388" s="124"/>
      <c r="AL388" s="124"/>
      <c r="BA388" s="124"/>
      <c r="BB388" s="124"/>
      <c r="BC388" s="124"/>
      <c r="BD388" s="124"/>
      <c r="BE388" t="str">
        <f>'stovky startovka'!AD67</f>
        <v/>
      </c>
    </row>
    <row r="389" spans="36:57">
      <c r="AJ389" s="124" t="str">
        <f t="shared" ref="AJ389" si="1030">AT208</f>
        <v/>
      </c>
      <c r="AK389" s="124">
        <f t="shared" ref="AK389" si="1031">AT209</f>
        <v>0</v>
      </c>
      <c r="AL389" s="124">
        <f t="shared" si="1001"/>
        <v>0</v>
      </c>
      <c r="BA389" s="124">
        <f t="shared" ref="BA389" si="1032">BA229</f>
        <v>33</v>
      </c>
      <c r="BB389" s="124" t="str">
        <f>'stovky startovka'!W68</f>
        <v/>
      </c>
      <c r="BC389" s="124">
        <f>'stovky startovka'!X68</f>
        <v>0</v>
      </c>
      <c r="BD389" s="124" t="str">
        <f>'stovky startovka'!Y68</f>
        <v/>
      </c>
      <c r="BE389" t="str">
        <f>'stovky startovka'!AD68</f>
        <v/>
      </c>
    </row>
    <row r="390" spans="36:57">
      <c r="AJ390" s="124"/>
      <c r="AK390" s="124"/>
      <c r="AL390" s="124"/>
      <c r="BA390" s="124"/>
      <c r="BB390" s="124"/>
      <c r="BC390" s="124"/>
      <c r="BD390" s="124"/>
      <c r="BE390" t="str">
        <f>'stovky startovka'!AD69</f>
        <v/>
      </c>
    </row>
    <row r="391" spans="36:57">
      <c r="AJ391" s="124" t="str">
        <f t="shared" ref="AJ391" si="1033">AT210</f>
        <v/>
      </c>
      <c r="AK391" s="124">
        <f t="shared" ref="AK391" si="1034">AT211</f>
        <v>0</v>
      </c>
      <c r="AL391" s="124">
        <f t="shared" si="1001"/>
        <v>0</v>
      </c>
      <c r="BA391" s="124">
        <f t="shared" ref="BA391" si="1035">BA231</f>
        <v>34</v>
      </c>
      <c r="BB391" s="124" t="str">
        <f>'stovky startovka'!W70</f>
        <v/>
      </c>
      <c r="BC391" s="124">
        <f>'stovky startovka'!X70</f>
        <v>0</v>
      </c>
      <c r="BD391" s="124" t="str">
        <f>'stovky startovka'!Y70</f>
        <v/>
      </c>
      <c r="BE391" t="str">
        <f>'stovky startovka'!AD70</f>
        <v/>
      </c>
    </row>
    <row r="392" spans="36:57">
      <c r="AJ392" s="124"/>
      <c r="AK392" s="124"/>
      <c r="AL392" s="124"/>
      <c r="BA392" s="124"/>
      <c r="BB392" s="124"/>
      <c r="BC392" s="124"/>
      <c r="BD392" s="124"/>
      <c r="BE392" t="str">
        <f>'stovky startovka'!AD71</f>
        <v/>
      </c>
    </row>
    <row r="393" spans="36:57">
      <c r="AJ393" s="124" t="str">
        <f t="shared" ref="AJ393" si="1036">AT212</f>
        <v/>
      </c>
      <c r="AK393" s="124">
        <f t="shared" ref="AK393" si="1037">AT213</f>
        <v>0</v>
      </c>
      <c r="AL393" s="124">
        <f t="shared" si="1001"/>
        <v>0</v>
      </c>
      <c r="BA393" s="124">
        <f t="shared" ref="BA393" si="1038">BA233</f>
        <v>35</v>
      </c>
      <c r="BB393" s="124" t="str">
        <f>'stovky startovka'!W72</f>
        <v/>
      </c>
      <c r="BC393" s="124">
        <f>'stovky startovka'!X72</f>
        <v>0</v>
      </c>
      <c r="BD393" s="124" t="str">
        <f>'stovky startovka'!Y72</f>
        <v/>
      </c>
      <c r="BE393" t="str">
        <f>'stovky startovka'!AD72</f>
        <v/>
      </c>
    </row>
    <row r="394" spans="36:57">
      <c r="AJ394" s="124"/>
      <c r="AK394" s="124"/>
      <c r="AL394" s="124"/>
      <c r="BA394" s="124"/>
      <c r="BB394" s="124"/>
      <c r="BC394" s="124"/>
      <c r="BD394" s="124"/>
      <c r="BE394" t="str">
        <f>'stovky startovka'!AD73</f>
        <v/>
      </c>
    </row>
    <row r="395" spans="36:57">
      <c r="AJ395" s="124" t="str">
        <f t="shared" ref="AJ395" si="1039">AT214</f>
        <v/>
      </c>
      <c r="AK395" s="124">
        <f t="shared" ref="AK395" si="1040">AT215</f>
        <v>0</v>
      </c>
      <c r="AL395" s="124">
        <f t="shared" si="1001"/>
        <v>0</v>
      </c>
      <c r="BA395" s="124">
        <f t="shared" ref="BA395" si="1041">BA235</f>
        <v>36</v>
      </c>
      <c r="BB395" s="124" t="str">
        <f>'stovky startovka'!W74</f>
        <v/>
      </c>
      <c r="BC395" s="124">
        <f>'stovky startovka'!X74</f>
        <v>0</v>
      </c>
      <c r="BD395" s="124" t="str">
        <f>'stovky startovka'!Y74</f>
        <v/>
      </c>
      <c r="BE395" t="str">
        <f>'stovky startovka'!AD74</f>
        <v/>
      </c>
    </row>
    <row r="396" spans="36:57">
      <c r="AJ396" s="124"/>
      <c r="AK396" s="124"/>
      <c r="AL396" s="124"/>
      <c r="BA396" s="124"/>
      <c r="BB396" s="124"/>
      <c r="BC396" s="124"/>
      <c r="BD396" s="124"/>
      <c r="BE396" t="str">
        <f>'stovky startovka'!AD75</f>
        <v/>
      </c>
    </row>
    <row r="397" spans="36:57">
      <c r="AJ397" s="124">
        <f>AU156</f>
        <v>0</v>
      </c>
      <c r="AK397" s="124" t="str">
        <f>AU157</f>
        <v>Daniel Oprchal</v>
      </c>
      <c r="AL397" s="124" t="str">
        <f t="shared" si="1001"/>
        <v>Tísek</v>
      </c>
      <c r="BA397" s="124">
        <f t="shared" ref="BA397" si="1042">BA237</f>
        <v>37</v>
      </c>
      <c r="BB397" s="124" t="str">
        <f>'stovky startovka'!W76</f>
        <v/>
      </c>
      <c r="BC397" s="124">
        <f>'stovky startovka'!X76</f>
        <v>0</v>
      </c>
      <c r="BD397" s="124" t="str">
        <f>'stovky startovka'!Y76</f>
        <v/>
      </c>
      <c r="BE397" t="str">
        <f>'stovky startovka'!AD76</f>
        <v/>
      </c>
    </row>
    <row r="398" spans="36:57">
      <c r="AJ398" s="124"/>
      <c r="AK398" s="124"/>
      <c r="AL398" s="124"/>
      <c r="BA398" s="124"/>
      <c r="BB398" s="124"/>
      <c r="BC398" s="124"/>
      <c r="BD398" s="124"/>
      <c r="BE398" t="str">
        <f>'stovky startovka'!AD77</f>
        <v/>
      </c>
    </row>
    <row r="399" spans="36:57">
      <c r="AJ399" s="124">
        <f t="shared" ref="AJ399" si="1043">AU158</f>
        <v>0</v>
      </c>
      <c r="AK399" s="124" t="str">
        <f>AU159</f>
        <v>Tereza Jiříková</v>
      </c>
      <c r="AL399" s="124" t="str">
        <f t="shared" si="1001"/>
        <v>Hájov</v>
      </c>
      <c r="BA399" s="124">
        <f t="shared" ref="BA399" si="1044">BA239</f>
        <v>38</v>
      </c>
      <c r="BB399" s="124" t="str">
        <f>'stovky startovka'!W78</f>
        <v/>
      </c>
      <c r="BC399" s="124">
        <f>'stovky startovka'!X78</f>
        <v>0</v>
      </c>
      <c r="BD399" s="124" t="str">
        <f>'stovky startovka'!Y78</f>
        <v/>
      </c>
      <c r="BE399" t="str">
        <f>'stovky startovka'!AD78</f>
        <v/>
      </c>
    </row>
    <row r="400" spans="36:57">
      <c r="AJ400" s="124"/>
      <c r="AK400" s="124"/>
      <c r="AL400" s="124"/>
      <c r="BA400" s="124"/>
      <c r="BB400" s="124"/>
      <c r="BC400" s="124"/>
      <c r="BD400" s="124"/>
      <c r="BE400" t="str">
        <f>'stovky startovka'!AD79</f>
        <v/>
      </c>
    </row>
    <row r="401" spans="36:57">
      <c r="AJ401" s="124">
        <f t="shared" ref="AJ401" si="1045">AU160</f>
        <v>46</v>
      </c>
      <c r="AK401" s="124">
        <f t="shared" ref="AK401" si="1046">AU161</f>
        <v>0</v>
      </c>
      <c r="AL401" s="124" t="str">
        <f t="shared" si="1001"/>
        <v/>
      </c>
      <c r="BA401" s="124">
        <f t="shared" ref="BA401" si="1047">BA241</f>
        <v>39</v>
      </c>
      <c r="BB401" s="124" t="str">
        <f>'stovky startovka'!W80</f>
        <v/>
      </c>
      <c r="BC401" s="124">
        <f>'stovky startovka'!X80</f>
        <v>0</v>
      </c>
      <c r="BD401" s="124" t="str">
        <f>'stovky startovka'!Y80</f>
        <v/>
      </c>
      <c r="BE401" t="str">
        <f>'stovky startovka'!AD80</f>
        <v/>
      </c>
    </row>
    <row r="402" spans="36:57">
      <c r="AJ402" s="124"/>
      <c r="AK402" s="124"/>
      <c r="AL402" s="124"/>
      <c r="BA402" s="124"/>
      <c r="BB402" s="124"/>
      <c r="BC402" s="124"/>
      <c r="BD402" s="124"/>
      <c r="BE402" t="str">
        <f>'stovky startovka'!AD81</f>
        <v/>
      </c>
    </row>
    <row r="403" spans="36:57">
      <c r="AJ403" s="124">
        <f t="shared" ref="AJ403" si="1048">AU162</f>
        <v>0</v>
      </c>
      <c r="AK403" s="124" t="str">
        <f t="shared" ref="AK403" si="1049">AU163</f>
        <v>Filip Zahradník</v>
      </c>
      <c r="AL403" s="124" t="str">
        <f t="shared" si="1001"/>
        <v>Hájov</v>
      </c>
      <c r="BA403" s="124">
        <f t="shared" ref="BA403" si="1050">BA243</f>
        <v>40</v>
      </c>
      <c r="BB403" s="124" t="str">
        <f>'stovky startovka'!W82</f>
        <v/>
      </c>
      <c r="BC403" s="124">
        <f>'stovky startovka'!X82</f>
        <v>0</v>
      </c>
      <c r="BD403" s="124" t="str">
        <f>'stovky startovka'!Y82</f>
        <v/>
      </c>
      <c r="BE403" t="str">
        <f>'stovky startovka'!AD82</f>
        <v/>
      </c>
    </row>
    <row r="404" spans="36:57">
      <c r="AJ404" s="124"/>
      <c r="AK404" s="124"/>
      <c r="AL404" s="124"/>
      <c r="BA404" s="124"/>
      <c r="BB404" s="124"/>
      <c r="BC404" s="124"/>
      <c r="BD404" s="124"/>
      <c r="BE404" t="str">
        <f>'stovky startovka'!AD83</f>
        <v/>
      </c>
    </row>
    <row r="405" spans="36:57">
      <c r="AJ405" s="124">
        <f t="shared" ref="AJ405" si="1051">AU164</f>
        <v>0</v>
      </c>
      <c r="AK405" s="124" t="str">
        <f t="shared" ref="AK405" si="1052">AU165</f>
        <v>Zuzana Malá</v>
      </c>
      <c r="AL405" s="124" t="str">
        <f t="shared" si="1001"/>
        <v>Tísek</v>
      </c>
      <c r="BA405" s="124">
        <f t="shared" ref="BA405" si="1053">BA245</f>
        <v>41</v>
      </c>
      <c r="BB405" s="124" t="str">
        <f>'stovky startovka'!W84</f>
        <v/>
      </c>
      <c r="BC405" s="124">
        <f>'stovky startovka'!X84</f>
        <v>0</v>
      </c>
      <c r="BD405" s="124" t="str">
        <f>'stovky startovka'!Y84</f>
        <v/>
      </c>
      <c r="BE405" t="str">
        <f>'stovky startovka'!AD84</f>
        <v/>
      </c>
    </row>
    <row r="406" spans="36:57">
      <c r="AJ406" s="124"/>
      <c r="AK406" s="124"/>
      <c r="AL406" s="124"/>
      <c r="BA406" s="124"/>
      <c r="BB406" s="124"/>
      <c r="BC406" s="124"/>
      <c r="BD406" s="124"/>
      <c r="BE406" t="str">
        <f>'stovky startovka'!AD85</f>
        <v/>
      </c>
    </row>
    <row r="407" spans="36:57">
      <c r="AJ407" s="124" t="str">
        <f t="shared" ref="AJ407" si="1054">AU166</f>
        <v/>
      </c>
      <c r="AK407" s="124">
        <f t="shared" ref="AK407" si="1055">AU167</f>
        <v>0</v>
      </c>
      <c r="AL407" s="124">
        <f t="shared" si="1001"/>
        <v>0</v>
      </c>
      <c r="BA407" s="124">
        <f t="shared" ref="BA407" si="1056">BA247</f>
        <v>42</v>
      </c>
      <c r="BB407" s="124" t="str">
        <f>'stovky startovka'!W86</f>
        <v/>
      </c>
      <c r="BC407" s="124">
        <f>'stovky startovka'!X86</f>
        <v>0</v>
      </c>
      <c r="BD407" s="124" t="str">
        <f>'stovky startovka'!Y86</f>
        <v/>
      </c>
      <c r="BE407" t="str">
        <f>'stovky startovka'!AD86</f>
        <v/>
      </c>
    </row>
    <row r="408" spans="36:57">
      <c r="AJ408" s="124"/>
      <c r="AK408" s="124"/>
      <c r="AL408" s="124"/>
      <c r="BA408" s="124"/>
      <c r="BB408" s="124"/>
      <c r="BC408" s="124"/>
      <c r="BD408" s="124"/>
      <c r="BE408" t="str">
        <f>'stovky startovka'!AD87</f>
        <v/>
      </c>
    </row>
    <row r="409" spans="36:57">
      <c r="AJ409" s="124" t="str">
        <f t="shared" ref="AJ409" si="1057">AU168</f>
        <v/>
      </c>
      <c r="AK409" s="124">
        <f t="shared" ref="AK409" si="1058">AU169</f>
        <v>0</v>
      </c>
      <c r="AL409" s="124" t="str">
        <f t="shared" si="1001"/>
        <v/>
      </c>
      <c r="BA409" s="124">
        <f t="shared" ref="BA409" si="1059">BA249</f>
        <v>43</v>
      </c>
      <c r="BB409" s="124" t="str">
        <f>'stovky startovka'!W88</f>
        <v/>
      </c>
      <c r="BC409" s="124">
        <f>'stovky startovka'!X88</f>
        <v>0</v>
      </c>
      <c r="BD409" s="124" t="str">
        <f>'stovky startovka'!Y88</f>
        <v/>
      </c>
      <c r="BE409" t="str">
        <f>'stovky startovka'!AD88</f>
        <v/>
      </c>
    </row>
    <row r="410" spans="36:57">
      <c r="AJ410" s="124"/>
      <c r="AK410" s="124"/>
      <c r="AL410" s="124"/>
      <c r="BA410" s="124"/>
      <c r="BB410" s="124"/>
      <c r="BC410" s="124"/>
      <c r="BD410" s="124"/>
      <c r="BE410" t="str">
        <f>'stovky startovka'!AD89</f>
        <v/>
      </c>
    </row>
    <row r="411" spans="36:57">
      <c r="AJ411" s="124" t="str">
        <f t="shared" ref="AJ411" si="1060">AU170</f>
        <v/>
      </c>
      <c r="AK411" s="124">
        <f t="shared" ref="AK411" si="1061">AU171</f>
        <v>0</v>
      </c>
      <c r="AL411" s="124">
        <f t="shared" si="1001"/>
        <v>0</v>
      </c>
      <c r="BA411" s="124">
        <f t="shared" ref="BA411" si="1062">BA251</f>
        <v>44</v>
      </c>
      <c r="BB411" s="124" t="str">
        <f>'stovky startovka'!W90</f>
        <v/>
      </c>
      <c r="BC411" s="124">
        <f>'stovky startovka'!X90</f>
        <v>0</v>
      </c>
      <c r="BD411" s="124" t="str">
        <f>'stovky startovka'!Y90</f>
        <v/>
      </c>
      <c r="BE411" t="str">
        <f>'stovky startovka'!AD90</f>
        <v/>
      </c>
    </row>
    <row r="412" spans="36:57">
      <c r="AJ412" s="124"/>
      <c r="AK412" s="124"/>
      <c r="AL412" s="124"/>
      <c r="BA412" s="124"/>
      <c r="BB412" s="124"/>
      <c r="BC412" s="124"/>
      <c r="BD412" s="124"/>
      <c r="BE412" t="str">
        <f>'stovky startovka'!AD91</f>
        <v/>
      </c>
    </row>
    <row r="413" spans="36:57">
      <c r="AJ413" s="124" t="str">
        <f t="shared" ref="AJ413" si="1063">AU172</f>
        <v/>
      </c>
      <c r="AK413" s="124">
        <f t="shared" ref="AK413" si="1064">AU173</f>
        <v>0</v>
      </c>
      <c r="AL413" s="124">
        <f t="shared" si="1001"/>
        <v>0</v>
      </c>
      <c r="BA413" s="124">
        <f t="shared" ref="BA413" si="1065">BA253</f>
        <v>45</v>
      </c>
      <c r="BB413" s="124" t="str">
        <f>'stovky startovka'!W92</f>
        <v/>
      </c>
      <c r="BC413" s="124">
        <f>'stovky startovka'!X92</f>
        <v>0</v>
      </c>
      <c r="BD413" s="124" t="str">
        <f>'stovky startovka'!Y92</f>
        <v/>
      </c>
      <c r="BE413" t="str">
        <f>'stovky startovka'!AD92</f>
        <v/>
      </c>
    </row>
    <row r="414" spans="36:57">
      <c r="AJ414" s="124"/>
      <c r="AK414" s="124"/>
      <c r="AL414" s="124"/>
      <c r="BA414" s="124"/>
      <c r="BB414" s="124"/>
      <c r="BC414" s="124"/>
      <c r="BD414" s="124"/>
      <c r="BE414" t="str">
        <f>'stovky startovka'!AD93</f>
        <v/>
      </c>
    </row>
    <row r="415" spans="36:57">
      <c r="AJ415" s="124" t="str">
        <f t="shared" ref="AJ415" si="1066">AU174</f>
        <v/>
      </c>
      <c r="AK415" s="124">
        <f t="shared" ref="AK415" si="1067">AU175</f>
        <v>0</v>
      </c>
      <c r="AL415" s="124">
        <f t="shared" si="1001"/>
        <v>0</v>
      </c>
      <c r="BA415" s="124">
        <f t="shared" ref="BA415" si="1068">BA255</f>
        <v>46</v>
      </c>
      <c r="BB415" s="124" t="str">
        <f>'stovky startovka'!W94</f>
        <v/>
      </c>
      <c r="BC415" s="124">
        <f>'stovky startovka'!X94</f>
        <v>0</v>
      </c>
      <c r="BD415" s="124" t="str">
        <f>'stovky startovka'!Y94</f>
        <v/>
      </c>
      <c r="BE415" t="str">
        <f>'stovky startovka'!AD94</f>
        <v/>
      </c>
    </row>
    <row r="416" spans="36:57">
      <c r="AJ416" s="124"/>
      <c r="AK416" s="124"/>
      <c r="AL416" s="124"/>
      <c r="BA416" s="124"/>
      <c r="BB416" s="124"/>
      <c r="BC416" s="124"/>
      <c r="BD416" s="124"/>
      <c r="BE416" t="str">
        <f>'stovky startovka'!AD95</f>
        <v/>
      </c>
    </row>
    <row r="417" spans="36:57">
      <c r="AJ417" s="124" t="str">
        <f t="shared" ref="AJ417" si="1069">AU176</f>
        <v/>
      </c>
      <c r="AK417" s="124">
        <f t="shared" ref="AK417" si="1070">AU177</f>
        <v>0</v>
      </c>
      <c r="AL417" s="124">
        <f t="shared" si="1001"/>
        <v>0</v>
      </c>
      <c r="BA417" s="124">
        <f t="shared" ref="BA417" si="1071">BA257</f>
        <v>47</v>
      </c>
      <c r="BB417" s="124" t="str">
        <f>'stovky startovka'!W96</f>
        <v/>
      </c>
      <c r="BC417" s="124">
        <f>'stovky startovka'!X96</f>
        <v>0</v>
      </c>
      <c r="BD417" s="124" t="str">
        <f>'stovky startovka'!Y96</f>
        <v/>
      </c>
      <c r="BE417" t="str">
        <f>'stovky startovka'!AD96</f>
        <v/>
      </c>
    </row>
    <row r="418" spans="36:57">
      <c r="AJ418" s="124"/>
      <c r="AK418" s="124"/>
      <c r="AL418" s="124"/>
      <c r="BA418" s="124"/>
      <c r="BB418" s="124"/>
      <c r="BC418" s="124"/>
      <c r="BD418" s="124"/>
      <c r="BE418" t="str">
        <f>'stovky startovka'!AD97</f>
        <v/>
      </c>
    </row>
    <row r="419" spans="36:57">
      <c r="AJ419" s="124" t="str">
        <f t="shared" ref="AJ419" si="1072">AU178</f>
        <v/>
      </c>
      <c r="AK419" s="124">
        <f t="shared" ref="AK419" si="1073">AU179</f>
        <v>0</v>
      </c>
      <c r="AL419" s="124">
        <f t="shared" si="1001"/>
        <v>0</v>
      </c>
      <c r="BA419" s="124">
        <f t="shared" ref="BA419" si="1074">BA259</f>
        <v>48</v>
      </c>
      <c r="BB419" s="124" t="str">
        <f>'stovky startovka'!W98</f>
        <v/>
      </c>
      <c r="BC419" s="124">
        <f>'stovky startovka'!X98</f>
        <v>0</v>
      </c>
      <c r="BD419" s="124" t="str">
        <f>'stovky startovka'!Y98</f>
        <v/>
      </c>
      <c r="BE419" t="str">
        <f>'stovky startovka'!AD98</f>
        <v/>
      </c>
    </row>
    <row r="420" spans="36:57">
      <c r="AJ420" s="124"/>
      <c r="AK420" s="124"/>
      <c r="AL420" s="124"/>
      <c r="BA420" s="124"/>
      <c r="BB420" s="124"/>
      <c r="BC420" s="124"/>
      <c r="BD420" s="124"/>
      <c r="BE420" t="str">
        <f>'stovky startovka'!AD99</f>
        <v/>
      </c>
    </row>
    <row r="421" spans="36:57">
      <c r="AJ421" s="124" t="str">
        <f t="shared" ref="AJ421" si="1075">AU180</f>
        <v/>
      </c>
      <c r="AK421" s="124">
        <f t="shared" ref="AK421" si="1076">AU181</f>
        <v>0</v>
      </c>
      <c r="AL421" s="124">
        <f t="shared" si="1001"/>
        <v>0</v>
      </c>
      <c r="BA421" s="124">
        <f t="shared" ref="BA421" si="1077">BA261</f>
        <v>49</v>
      </c>
      <c r="BB421" s="124" t="str">
        <f>'stovky startovka'!W100</f>
        <v/>
      </c>
      <c r="BC421" s="124">
        <f>'stovky startovka'!X100</f>
        <v>0</v>
      </c>
      <c r="BD421" s="124" t="str">
        <f>'stovky startovka'!Y100</f>
        <v/>
      </c>
      <c r="BE421" t="str">
        <f>'stovky startovka'!AD100</f>
        <v/>
      </c>
    </row>
    <row r="422" spans="36:57">
      <c r="AJ422" s="124"/>
      <c r="AK422" s="124"/>
      <c r="AL422" s="124"/>
      <c r="BA422" s="124"/>
      <c r="BB422" s="124"/>
      <c r="BC422" s="124"/>
      <c r="BD422" s="124"/>
      <c r="BE422" t="str">
        <f>'stovky startovka'!AD101</f>
        <v/>
      </c>
    </row>
    <row r="423" spans="36:57">
      <c r="AJ423" s="124" t="str">
        <f t="shared" ref="AJ423" si="1078">AU182</f>
        <v/>
      </c>
      <c r="AK423" s="124">
        <f t="shared" ref="AK423" si="1079">AU183</f>
        <v>0</v>
      </c>
      <c r="AL423" s="124">
        <f t="shared" si="1001"/>
        <v>0</v>
      </c>
      <c r="BA423" s="124">
        <f t="shared" ref="BA423" si="1080">BA263</f>
        <v>50</v>
      </c>
      <c r="BB423" s="124" t="str">
        <f>'stovky startovka'!W102</f>
        <v/>
      </c>
      <c r="BC423" s="124">
        <f>'stovky startovka'!X102</f>
        <v>0</v>
      </c>
      <c r="BD423" s="124" t="str">
        <f>'stovky startovka'!Y102</f>
        <v/>
      </c>
      <c r="BE423" t="str">
        <f>'stovky startovka'!AD102</f>
        <v/>
      </c>
    </row>
    <row r="424" spans="36:57">
      <c r="AJ424" s="124"/>
      <c r="AK424" s="124"/>
      <c r="AL424" s="124"/>
      <c r="BA424" s="124"/>
      <c r="BB424" s="124"/>
      <c r="BC424" s="124"/>
      <c r="BD424" s="124"/>
      <c r="BE424" t="str">
        <f>'stovky startovka'!AD103</f>
        <v/>
      </c>
    </row>
    <row r="425" spans="36:57">
      <c r="AJ425" s="124" t="str">
        <f t="shared" ref="AJ425" si="1081">AU184</f>
        <v/>
      </c>
      <c r="AK425" s="124">
        <f t="shared" ref="AK425" si="1082">AU185</f>
        <v>0</v>
      </c>
      <c r="AL425" s="124">
        <f t="shared" si="1001"/>
        <v>0</v>
      </c>
      <c r="BA425" s="124">
        <f t="shared" ref="BA425" si="1083">BA265</f>
        <v>51</v>
      </c>
      <c r="BB425" s="124" t="str">
        <f>'stovky startovka'!W104</f>
        <v/>
      </c>
      <c r="BC425" s="124">
        <f>'stovky startovka'!X104</f>
        <v>0</v>
      </c>
      <c r="BD425" s="124" t="str">
        <f>'stovky startovka'!Y104</f>
        <v/>
      </c>
      <c r="BE425" t="str">
        <f>'stovky startovka'!AD104</f>
        <v/>
      </c>
    </row>
    <row r="426" spans="36:57">
      <c r="AJ426" s="124"/>
      <c r="AK426" s="124"/>
      <c r="AL426" s="124"/>
      <c r="BA426" s="124"/>
      <c r="BB426" s="124"/>
      <c r="BC426" s="124"/>
      <c r="BD426" s="124"/>
      <c r="BE426" t="str">
        <f>'stovky startovka'!AD105</f>
        <v/>
      </c>
    </row>
    <row r="427" spans="36:57">
      <c r="AJ427" s="124" t="str">
        <f t="shared" ref="AJ427" si="1084">AU186</f>
        <v/>
      </c>
      <c r="AK427" s="124">
        <f t="shared" ref="AK427" si="1085">AU187</f>
        <v>0</v>
      </c>
      <c r="AL427" s="124">
        <f t="shared" si="1001"/>
        <v>0</v>
      </c>
      <c r="BA427" s="124">
        <f t="shared" ref="BA427" si="1086">BA267</f>
        <v>52</v>
      </c>
      <c r="BB427" s="124" t="str">
        <f>'stovky startovka'!W106</f>
        <v/>
      </c>
      <c r="BC427" s="124">
        <f>'stovky startovka'!X106</f>
        <v>0</v>
      </c>
      <c r="BD427" s="124" t="str">
        <f>'stovky startovka'!Y106</f>
        <v/>
      </c>
      <c r="BE427" t="str">
        <f>'stovky startovka'!AD106</f>
        <v/>
      </c>
    </row>
    <row r="428" spans="36:57">
      <c r="AJ428" s="124"/>
      <c r="AK428" s="124"/>
      <c r="AL428" s="124"/>
      <c r="BA428" s="124"/>
      <c r="BB428" s="124"/>
      <c r="BC428" s="124"/>
      <c r="BD428" s="124"/>
      <c r="BE428" t="str">
        <f>'stovky startovka'!AD107</f>
        <v/>
      </c>
    </row>
    <row r="429" spans="36:57">
      <c r="AJ429" s="124" t="str">
        <f t="shared" ref="AJ429" si="1087">AU188</f>
        <v/>
      </c>
      <c r="AK429" s="124">
        <f t="shared" ref="AK429" si="1088">AU189</f>
        <v>0</v>
      </c>
      <c r="AL429" s="124">
        <f t="shared" si="1001"/>
        <v>0</v>
      </c>
      <c r="BA429" s="124">
        <f t="shared" ref="BA429" si="1089">BA269</f>
        <v>53</v>
      </c>
      <c r="BB429" s="124" t="str">
        <f>'stovky startovka'!W108</f>
        <v/>
      </c>
      <c r="BC429" s="124">
        <f>'stovky startovka'!X108</f>
        <v>0</v>
      </c>
      <c r="BD429" s="124" t="str">
        <f>'stovky startovka'!Y108</f>
        <v/>
      </c>
      <c r="BE429" t="str">
        <f>'stovky startovka'!AD108</f>
        <v/>
      </c>
    </row>
    <row r="430" spans="36:57">
      <c r="AJ430" s="124"/>
      <c r="AK430" s="124"/>
      <c r="AL430" s="124"/>
      <c r="BA430" s="124"/>
      <c r="BB430" s="124"/>
      <c r="BC430" s="124"/>
      <c r="BD430" s="124"/>
      <c r="BE430" t="str">
        <f>'stovky startovka'!AD109</f>
        <v/>
      </c>
    </row>
    <row r="431" spans="36:57">
      <c r="AJ431" s="124" t="str">
        <f t="shared" ref="AJ431" si="1090">AU190</f>
        <v/>
      </c>
      <c r="AK431" s="124">
        <f t="shared" ref="AK431" si="1091">AU191</f>
        <v>0</v>
      </c>
      <c r="AL431" s="124">
        <f t="shared" si="1001"/>
        <v>0</v>
      </c>
      <c r="BA431" s="124">
        <f t="shared" ref="BA431" si="1092">BA271</f>
        <v>54</v>
      </c>
      <c r="BB431" s="124" t="str">
        <f>'stovky startovka'!W110</f>
        <v/>
      </c>
      <c r="BC431" s="124">
        <f>'stovky startovka'!X110</f>
        <v>0</v>
      </c>
      <c r="BD431" s="124" t="str">
        <f>'stovky startovka'!Y110</f>
        <v/>
      </c>
      <c r="BE431" t="str">
        <f>'stovky startovka'!AD110</f>
        <v/>
      </c>
    </row>
    <row r="432" spans="36:57">
      <c r="AJ432" s="124"/>
      <c r="AK432" s="124"/>
      <c r="AL432" s="124"/>
      <c r="BA432" s="124"/>
      <c r="BB432" s="124"/>
      <c r="BC432" s="124"/>
      <c r="BD432" s="124"/>
      <c r="BE432" t="str">
        <f>'stovky startovka'!AD111</f>
        <v/>
      </c>
    </row>
    <row r="433" spans="36:57">
      <c r="AJ433" s="124" t="str">
        <f t="shared" ref="AJ433" si="1093">AU192</f>
        <v/>
      </c>
      <c r="AK433" s="124">
        <f t="shared" ref="AK433" si="1094">AU193</f>
        <v>0</v>
      </c>
      <c r="AL433" s="124">
        <f t="shared" ref="AL433:AL495" si="1095">AL373</f>
        <v>0</v>
      </c>
      <c r="BA433" s="124">
        <f t="shared" ref="BA433" si="1096">BA273</f>
        <v>55</v>
      </c>
      <c r="BB433" s="124" t="str">
        <f>'stovky startovka'!W112</f>
        <v/>
      </c>
      <c r="BC433" s="124">
        <f>'stovky startovka'!X112</f>
        <v>0</v>
      </c>
      <c r="BD433" s="124" t="str">
        <f>'stovky startovka'!Y112</f>
        <v/>
      </c>
      <c r="BE433" t="str">
        <f>'stovky startovka'!AD112</f>
        <v/>
      </c>
    </row>
    <row r="434" spans="36:57">
      <c r="AJ434" s="124"/>
      <c r="AK434" s="124"/>
      <c r="AL434" s="124"/>
      <c r="BA434" s="124"/>
      <c r="BB434" s="124"/>
      <c r="BC434" s="124"/>
      <c r="BD434" s="124"/>
      <c r="BE434" t="str">
        <f>'stovky startovka'!AD113</f>
        <v/>
      </c>
    </row>
    <row r="435" spans="36:57">
      <c r="AJ435" s="124" t="str">
        <f t="shared" ref="AJ435" si="1097">AU194</f>
        <v/>
      </c>
      <c r="AK435" s="124">
        <f t="shared" ref="AK435" si="1098">AU195</f>
        <v>0</v>
      </c>
      <c r="AL435" s="124">
        <f t="shared" si="1095"/>
        <v>0</v>
      </c>
      <c r="BA435" s="124">
        <f t="shared" ref="BA435" si="1099">BA275</f>
        <v>56</v>
      </c>
      <c r="BB435" s="124" t="str">
        <f>'stovky startovka'!W114</f>
        <v/>
      </c>
      <c r="BC435" s="124">
        <f>'stovky startovka'!X114</f>
        <v>0</v>
      </c>
      <c r="BD435" s="124" t="str">
        <f>'stovky startovka'!Y114</f>
        <v/>
      </c>
      <c r="BE435" t="str">
        <f>'stovky startovka'!AD114</f>
        <v/>
      </c>
    </row>
    <row r="436" spans="36:57">
      <c r="AJ436" s="124"/>
      <c r="AK436" s="124"/>
      <c r="AL436" s="124"/>
      <c r="BA436" s="124"/>
      <c r="BB436" s="124"/>
      <c r="BC436" s="124"/>
      <c r="BD436" s="124"/>
      <c r="BE436" t="str">
        <f>'stovky startovka'!AD115</f>
        <v/>
      </c>
    </row>
    <row r="437" spans="36:57">
      <c r="AJ437" s="124" t="str">
        <f t="shared" ref="AJ437" si="1100">AU196</f>
        <v/>
      </c>
      <c r="AK437" s="124">
        <f t="shared" ref="AK437" si="1101">AU197</f>
        <v>0</v>
      </c>
      <c r="AL437" s="124">
        <f t="shared" si="1095"/>
        <v>0</v>
      </c>
      <c r="BA437" s="124">
        <f t="shared" ref="BA437" si="1102">BA277</f>
        <v>57</v>
      </c>
      <c r="BB437" s="124" t="str">
        <f>'stovky startovka'!W116</f>
        <v/>
      </c>
      <c r="BC437" s="124">
        <f>'stovky startovka'!X116</f>
        <v>0</v>
      </c>
      <c r="BD437" s="124" t="str">
        <f>'stovky startovka'!Y116</f>
        <v/>
      </c>
      <c r="BE437" t="str">
        <f>'stovky startovka'!AD116</f>
        <v/>
      </c>
    </row>
    <row r="438" spans="36:57">
      <c r="AJ438" s="124"/>
      <c r="AK438" s="124"/>
      <c r="AL438" s="124"/>
      <c r="BA438" s="124"/>
      <c r="BB438" s="124"/>
      <c r="BC438" s="124"/>
      <c r="BD438" s="124"/>
      <c r="BE438" t="str">
        <f>'stovky startovka'!AD117</f>
        <v/>
      </c>
    </row>
    <row r="439" spans="36:57">
      <c r="AJ439" s="124" t="str">
        <f t="shared" ref="AJ439" si="1103">AU198</f>
        <v/>
      </c>
      <c r="AK439" s="124">
        <f t="shared" ref="AK439" si="1104">AU199</f>
        <v>0</v>
      </c>
      <c r="AL439" s="124">
        <f t="shared" si="1095"/>
        <v>0</v>
      </c>
      <c r="BA439" s="124">
        <f t="shared" ref="BA439" si="1105">BA279</f>
        <v>58</v>
      </c>
      <c r="BB439" s="124" t="str">
        <f>'stovky startovka'!W118</f>
        <v/>
      </c>
      <c r="BC439" s="124">
        <f>'stovky startovka'!X118</f>
        <v>0</v>
      </c>
      <c r="BD439" s="124" t="str">
        <f>'stovky startovka'!Y118</f>
        <v/>
      </c>
      <c r="BE439" t="str">
        <f>'stovky startovka'!AD118</f>
        <v/>
      </c>
    </row>
    <row r="440" spans="36:57">
      <c r="AJ440" s="124"/>
      <c r="AK440" s="124"/>
      <c r="AL440" s="124"/>
      <c r="BA440" s="124"/>
      <c r="BB440" s="124"/>
      <c r="BC440" s="124"/>
      <c r="BD440" s="124"/>
      <c r="BE440" t="str">
        <f>'stovky startovka'!AD119</f>
        <v/>
      </c>
    </row>
    <row r="441" spans="36:57">
      <c r="AJ441" s="124" t="str">
        <f t="shared" ref="AJ441" si="1106">AU200</f>
        <v/>
      </c>
      <c r="AK441" s="124">
        <f t="shared" ref="AK441" si="1107">AU201</f>
        <v>0</v>
      </c>
      <c r="AL441" s="124">
        <f t="shared" si="1095"/>
        <v>0</v>
      </c>
      <c r="BA441" s="124">
        <f t="shared" ref="BA441" si="1108">BA281</f>
        <v>59</v>
      </c>
      <c r="BB441" s="124" t="str">
        <f>'stovky startovka'!W120</f>
        <v/>
      </c>
      <c r="BC441" s="124">
        <f>'stovky startovka'!X120</f>
        <v>0</v>
      </c>
      <c r="BD441" s="124" t="str">
        <f>'stovky startovka'!Y120</f>
        <v/>
      </c>
      <c r="BE441" t="str">
        <f>'stovky startovka'!AD120</f>
        <v/>
      </c>
    </row>
    <row r="442" spans="36:57">
      <c r="AJ442" s="124"/>
      <c r="AK442" s="124"/>
      <c r="AL442" s="124"/>
      <c r="BA442" s="124"/>
      <c r="BB442" s="124"/>
      <c r="BC442" s="124"/>
      <c r="BD442" s="124"/>
      <c r="BE442" t="str">
        <f>'stovky startovka'!AD121</f>
        <v/>
      </c>
    </row>
    <row r="443" spans="36:57">
      <c r="AJ443" s="124" t="str">
        <f t="shared" ref="AJ443" si="1109">AU202</f>
        <v/>
      </c>
      <c r="AK443" s="124">
        <f t="shared" ref="AK443" si="1110">AU203</f>
        <v>0</v>
      </c>
      <c r="AL443" s="124">
        <f t="shared" si="1095"/>
        <v>0</v>
      </c>
      <c r="BA443" s="124">
        <f t="shared" ref="BA443" si="1111">BA283</f>
        <v>60</v>
      </c>
      <c r="BB443" s="124" t="str">
        <f>'stovky startovka'!W122</f>
        <v/>
      </c>
      <c r="BC443" s="124">
        <f>'stovky startovka'!X122</f>
        <v>0</v>
      </c>
      <c r="BD443" s="124" t="str">
        <f>'stovky startovka'!Y122</f>
        <v/>
      </c>
      <c r="BE443" t="str">
        <f>'stovky startovka'!AD122</f>
        <v/>
      </c>
    </row>
    <row r="444" spans="36:57">
      <c r="AJ444" s="124"/>
      <c r="AK444" s="124"/>
      <c r="AL444" s="124"/>
      <c r="BA444" s="124"/>
      <c r="BB444" s="124"/>
      <c r="BC444" s="124"/>
      <c r="BD444" s="124"/>
      <c r="BE444" t="str">
        <f>'stovky startovka'!AD123</f>
        <v/>
      </c>
    </row>
    <row r="445" spans="36:57">
      <c r="AJ445" s="124" t="str">
        <f t="shared" ref="AJ445" si="1112">AU204</f>
        <v/>
      </c>
      <c r="AK445" s="124">
        <f t="shared" ref="AK445" si="1113">AU205</f>
        <v>0</v>
      </c>
      <c r="AL445" s="124">
        <f t="shared" si="1095"/>
        <v>0</v>
      </c>
      <c r="BA445" s="124">
        <f t="shared" ref="BA445" si="1114">BA285</f>
        <v>61</v>
      </c>
      <c r="BB445" s="124" t="str">
        <f>'stovky startovka'!W124</f>
        <v/>
      </c>
      <c r="BC445" s="124">
        <f>'stovky startovka'!X124</f>
        <v>0</v>
      </c>
      <c r="BD445" s="124" t="str">
        <f>'stovky startovka'!Y124</f>
        <v/>
      </c>
      <c r="BE445" t="str">
        <f>'stovky startovka'!AD124</f>
        <v/>
      </c>
    </row>
    <row r="446" spans="36:57">
      <c r="AJ446" s="124"/>
      <c r="AK446" s="124"/>
      <c r="AL446" s="124"/>
      <c r="BA446" s="124"/>
      <c r="BB446" s="124"/>
      <c r="BC446" s="124"/>
      <c r="BD446" s="124"/>
      <c r="BE446" t="str">
        <f>'stovky startovka'!AD125</f>
        <v/>
      </c>
    </row>
    <row r="447" spans="36:57">
      <c r="AJ447" s="124" t="str">
        <f t="shared" ref="AJ447" si="1115">AU206</f>
        <v/>
      </c>
      <c r="AK447" s="124">
        <f t="shared" ref="AK447" si="1116">AU207</f>
        <v>0</v>
      </c>
      <c r="AL447" s="124">
        <f t="shared" si="1095"/>
        <v>0</v>
      </c>
      <c r="BA447" s="124">
        <f t="shared" ref="BA447" si="1117">BA287</f>
        <v>62</v>
      </c>
      <c r="BB447" s="124" t="str">
        <f>'stovky startovka'!W126</f>
        <v/>
      </c>
      <c r="BC447" s="124">
        <f>'stovky startovka'!X126</f>
        <v>0</v>
      </c>
      <c r="BD447" s="124" t="str">
        <f>'stovky startovka'!Y126</f>
        <v/>
      </c>
      <c r="BE447" t="str">
        <f>'stovky startovka'!AD126</f>
        <v/>
      </c>
    </row>
    <row r="448" spans="36:57">
      <c r="AJ448" s="124"/>
      <c r="AK448" s="124"/>
      <c r="AL448" s="124"/>
      <c r="BA448" s="124"/>
      <c r="BB448" s="124"/>
      <c r="BC448" s="124"/>
      <c r="BD448" s="124"/>
      <c r="BE448" t="str">
        <f>'stovky startovka'!AD127</f>
        <v/>
      </c>
    </row>
    <row r="449" spans="36:57">
      <c r="AJ449" s="124" t="str">
        <f t="shared" ref="AJ449" si="1118">AU208</f>
        <v/>
      </c>
      <c r="AK449" s="124">
        <f t="shared" ref="AK449" si="1119">AU209</f>
        <v>0</v>
      </c>
      <c r="AL449" s="124">
        <f t="shared" si="1095"/>
        <v>0</v>
      </c>
      <c r="BA449" s="124">
        <f>BA289</f>
        <v>63</v>
      </c>
      <c r="BB449" s="124" t="str">
        <f>'stovky startovka'!W128</f>
        <v/>
      </c>
      <c r="BC449" s="124">
        <f>'stovky startovka'!X128</f>
        <v>0</v>
      </c>
      <c r="BD449" s="124" t="str">
        <f>'stovky startovka'!Y128</f>
        <v/>
      </c>
      <c r="BE449" t="str">
        <f>'stovky startovka'!AD128</f>
        <v/>
      </c>
    </row>
    <row r="450" spans="36:57">
      <c r="AJ450" s="124"/>
      <c r="AK450" s="124"/>
      <c r="AL450" s="124"/>
      <c r="BA450" s="124"/>
      <c r="BB450" s="124"/>
      <c r="BC450" s="124"/>
      <c r="BD450" s="124"/>
      <c r="BE450" t="str">
        <f>'stovky startovka'!AD129</f>
        <v/>
      </c>
    </row>
    <row r="451" spans="36:57">
      <c r="AJ451" s="124" t="str">
        <f t="shared" ref="AJ451" si="1120">AU210</f>
        <v/>
      </c>
      <c r="AK451" s="124">
        <f t="shared" ref="AK451" si="1121">AU211</f>
        <v>0</v>
      </c>
      <c r="AL451" s="124">
        <f t="shared" si="1095"/>
        <v>0</v>
      </c>
      <c r="BA451" s="124">
        <f t="shared" ref="BA451" si="1122">BA291</f>
        <v>64</v>
      </c>
      <c r="BB451" s="124" t="str">
        <f>'stovky startovka'!W130</f>
        <v/>
      </c>
      <c r="BC451" s="124">
        <f>'stovky startovka'!X130</f>
        <v>0</v>
      </c>
      <c r="BD451" s="124" t="str">
        <f>'stovky startovka'!Y130</f>
        <v/>
      </c>
      <c r="BE451" t="str">
        <f>'stovky startovka'!AD130</f>
        <v/>
      </c>
    </row>
    <row r="452" spans="36:57">
      <c r="AJ452" s="124"/>
      <c r="AK452" s="124"/>
      <c r="AL452" s="124"/>
      <c r="BA452" s="124"/>
      <c r="BB452" s="124"/>
      <c r="BC452" s="124"/>
      <c r="BD452" s="124"/>
      <c r="BE452" t="str">
        <f>'stovky startovka'!AD131</f>
        <v/>
      </c>
    </row>
    <row r="453" spans="36:57">
      <c r="AJ453" s="124" t="str">
        <f t="shared" ref="AJ453" si="1123">AU212</f>
        <v/>
      </c>
      <c r="AK453" s="124">
        <f t="shared" ref="AK453" si="1124">AU213</f>
        <v>0</v>
      </c>
      <c r="AL453" s="124">
        <f t="shared" si="1095"/>
        <v>0</v>
      </c>
      <c r="BA453" s="124">
        <f t="shared" ref="BA453" si="1125">BA293</f>
        <v>65</v>
      </c>
      <c r="BB453" s="124" t="str">
        <f>'stovky startovka'!W132</f>
        <v/>
      </c>
      <c r="BC453" s="124">
        <f>'stovky startovka'!X132</f>
        <v>0</v>
      </c>
      <c r="BD453" s="124" t="str">
        <f>'stovky startovka'!Y132</f>
        <v/>
      </c>
      <c r="BE453" t="str">
        <f>'stovky startovka'!AD132</f>
        <v/>
      </c>
    </row>
    <row r="454" spans="36:57">
      <c r="AJ454" s="124"/>
      <c r="AK454" s="124"/>
      <c r="AL454" s="124"/>
      <c r="BA454" s="124"/>
      <c r="BB454" s="124"/>
      <c r="BC454" s="124"/>
      <c r="BD454" s="124"/>
      <c r="BE454" t="str">
        <f>'stovky startovka'!AD133</f>
        <v/>
      </c>
    </row>
    <row r="455" spans="36:57">
      <c r="AJ455" s="124" t="str">
        <f t="shared" ref="AJ455" si="1126">AU214</f>
        <v/>
      </c>
      <c r="AK455" s="124">
        <f t="shared" ref="AK455" si="1127">AU215</f>
        <v>0</v>
      </c>
      <c r="AL455" s="124">
        <f t="shared" si="1095"/>
        <v>0</v>
      </c>
      <c r="BA455" s="124">
        <f>BA295</f>
        <v>66</v>
      </c>
      <c r="BB455" s="124" t="str">
        <f>'stovky startovka'!W134</f>
        <v/>
      </c>
      <c r="BC455" s="124">
        <f>'stovky startovka'!X134</f>
        <v>0</v>
      </c>
      <c r="BD455" s="124" t="str">
        <f>'stovky startovka'!Y134</f>
        <v/>
      </c>
      <c r="BE455" t="str">
        <f>'stovky startovka'!AD134</f>
        <v/>
      </c>
    </row>
    <row r="456" spans="36:57">
      <c r="AJ456" s="124"/>
      <c r="AK456" s="124"/>
      <c r="AL456" s="124"/>
      <c r="BA456" s="124"/>
      <c r="BB456" s="124"/>
      <c r="BC456" s="124"/>
      <c r="BD456" s="124"/>
      <c r="BE456" t="str">
        <f>'stovky startovka'!AD135</f>
        <v/>
      </c>
    </row>
    <row r="457" spans="36:57">
      <c r="AJ457" s="124">
        <f>AV156</f>
        <v>0</v>
      </c>
      <c r="AK457" s="124">
        <f>AV157</f>
        <v>0</v>
      </c>
      <c r="AL457" s="124" t="str">
        <f t="shared" si="1095"/>
        <v>Tísek</v>
      </c>
      <c r="BA457" s="124">
        <f t="shared" ref="BA457" si="1128">BA297</f>
        <v>67</v>
      </c>
      <c r="BB457" s="124" t="str">
        <f>'stovky startovka'!W136</f>
        <v/>
      </c>
      <c r="BC457" s="124">
        <f>'stovky startovka'!X136</f>
        <v>0</v>
      </c>
      <c r="BD457" s="124" t="str">
        <f>'stovky startovka'!Y136</f>
        <v/>
      </c>
      <c r="BE457" t="str">
        <f>'stovky startovka'!AD136</f>
        <v/>
      </c>
    </row>
    <row r="458" spans="36:57">
      <c r="AJ458" s="124"/>
      <c r="AK458" s="124"/>
      <c r="AL458" s="124"/>
      <c r="BA458" s="124"/>
      <c r="BB458" s="124"/>
      <c r="BC458" s="124"/>
      <c r="BD458" s="124"/>
      <c r="BE458" t="str">
        <f>'stovky startovka'!AD137</f>
        <v/>
      </c>
    </row>
    <row r="459" spans="36:57">
      <c r="AJ459" s="124">
        <f t="shared" ref="AJ459" si="1129">AV158</f>
        <v>0</v>
      </c>
      <c r="AK459" s="124" t="str">
        <f>AV159</f>
        <v>Karolína Zárubová</v>
      </c>
      <c r="AL459" s="124" t="str">
        <f t="shared" si="1095"/>
        <v>Hájov</v>
      </c>
      <c r="BA459" s="124">
        <f t="shared" ref="BA459" si="1130">BA299</f>
        <v>68</v>
      </c>
      <c r="BB459" s="124" t="str">
        <f>'stovky startovka'!W138</f>
        <v/>
      </c>
      <c r="BC459" s="124">
        <f>'stovky startovka'!X138</f>
        <v>0</v>
      </c>
      <c r="BD459" s="124" t="str">
        <f>'stovky startovka'!Y138</f>
        <v/>
      </c>
      <c r="BE459" t="str">
        <f>'stovky startovka'!AD138</f>
        <v/>
      </c>
    </row>
    <row r="460" spans="36:57">
      <c r="AJ460" s="124"/>
      <c r="AK460" s="124"/>
      <c r="AL460" s="124"/>
      <c r="BA460" s="124"/>
      <c r="BB460" s="124"/>
      <c r="BC460" s="124"/>
      <c r="BD460" s="124"/>
      <c r="BE460" t="str">
        <f>'stovky startovka'!AD139</f>
        <v/>
      </c>
    </row>
    <row r="461" spans="36:57">
      <c r="AJ461" s="124">
        <f t="shared" ref="AJ461" si="1131">AV160</f>
        <v>48</v>
      </c>
      <c r="AK461" s="124">
        <f t="shared" ref="AK461" si="1132">AV161</f>
        <v>0</v>
      </c>
      <c r="AL461" s="124" t="str">
        <f t="shared" si="1095"/>
        <v/>
      </c>
      <c r="BA461" s="124">
        <f t="shared" ref="BA461" si="1133">BA301</f>
        <v>69</v>
      </c>
      <c r="BB461" s="124" t="str">
        <f>'stovky startovka'!W140</f>
        <v/>
      </c>
      <c r="BC461" s="124">
        <f>'stovky startovka'!X140</f>
        <v>0</v>
      </c>
      <c r="BD461" s="124" t="str">
        <f>'stovky startovka'!Y140</f>
        <v/>
      </c>
      <c r="BE461" t="str">
        <f>'stovky startovka'!AD140</f>
        <v/>
      </c>
    </row>
    <row r="462" spans="36:57">
      <c r="AJ462" s="124"/>
      <c r="AK462" s="124"/>
      <c r="AL462" s="124"/>
      <c r="BA462" s="124"/>
      <c r="BB462" s="124"/>
      <c r="BC462" s="124"/>
      <c r="BD462" s="124"/>
      <c r="BE462" t="str">
        <f>'stovky startovka'!AD141</f>
        <v/>
      </c>
    </row>
    <row r="463" spans="36:57">
      <c r="AJ463" s="124">
        <f t="shared" ref="AJ463" si="1134">AV162</f>
        <v>0</v>
      </c>
      <c r="AK463" s="124" t="str">
        <f t="shared" ref="AK463" si="1135">AV163</f>
        <v>Marek Svatoš</v>
      </c>
      <c r="AL463" s="124" t="str">
        <f t="shared" si="1095"/>
        <v>Hájov</v>
      </c>
      <c r="BA463" s="124">
        <f t="shared" ref="BA463" si="1136">BA303</f>
        <v>70</v>
      </c>
      <c r="BB463" s="124" t="str">
        <f>'stovky startovka'!W142</f>
        <v/>
      </c>
      <c r="BC463" s="124">
        <f>'stovky startovka'!X142</f>
        <v>0</v>
      </c>
      <c r="BD463" s="124" t="str">
        <f>'stovky startovka'!Y142</f>
        <v/>
      </c>
      <c r="BE463" t="str">
        <f>'stovky startovka'!AD142</f>
        <v/>
      </c>
    </row>
    <row r="464" spans="36:57">
      <c r="AJ464" s="124"/>
      <c r="AK464" s="124"/>
      <c r="AL464" s="124"/>
      <c r="BA464" s="124"/>
      <c r="BB464" s="124"/>
      <c r="BC464" s="124"/>
      <c r="BD464" s="124"/>
      <c r="BE464" t="str">
        <f>'stovky startovka'!AD143</f>
        <v/>
      </c>
    </row>
    <row r="465" spans="36:57">
      <c r="AJ465" s="124">
        <f t="shared" ref="AJ465" si="1137">AV164</f>
        <v>0</v>
      </c>
      <c r="AK465" s="124" t="str">
        <f t="shared" ref="AK465" si="1138">AV165</f>
        <v>Emily Rychtárová</v>
      </c>
      <c r="AL465" s="124" t="str">
        <f t="shared" si="1095"/>
        <v>Tísek</v>
      </c>
      <c r="BA465" s="124">
        <f t="shared" ref="BA465" si="1139">BA305</f>
        <v>71</v>
      </c>
      <c r="BB465" s="124" t="str">
        <f>'stovky startovka'!W144</f>
        <v/>
      </c>
      <c r="BC465" s="124">
        <f>'stovky startovka'!X144</f>
        <v>0</v>
      </c>
      <c r="BD465" s="124" t="str">
        <f>'stovky startovka'!Y144</f>
        <v/>
      </c>
      <c r="BE465" t="str">
        <f>'stovky startovka'!AD144</f>
        <v/>
      </c>
    </row>
    <row r="466" spans="36:57">
      <c r="AJ466" s="124"/>
      <c r="AK466" s="124"/>
      <c r="AL466" s="124"/>
      <c r="BA466" s="124"/>
      <c r="BB466" s="124"/>
      <c r="BC466" s="124"/>
      <c r="BD466" s="124"/>
      <c r="BE466" t="str">
        <f>'stovky startovka'!AD145</f>
        <v/>
      </c>
    </row>
    <row r="467" spans="36:57">
      <c r="AJ467" s="124" t="str">
        <f t="shared" ref="AJ467" si="1140">AV166</f>
        <v/>
      </c>
      <c r="AK467" s="124">
        <f t="shared" ref="AK467" si="1141">AV167</f>
        <v>0</v>
      </c>
      <c r="AL467" s="124">
        <f t="shared" si="1095"/>
        <v>0</v>
      </c>
      <c r="BA467" s="124">
        <f>BA307</f>
        <v>72</v>
      </c>
      <c r="BB467" s="124" t="str">
        <f>'stovky startovka'!W146</f>
        <v/>
      </c>
      <c r="BC467" s="124">
        <f>'stovky startovka'!X146</f>
        <v>0</v>
      </c>
      <c r="BD467" s="124" t="str">
        <f>'stovky startovka'!Y146</f>
        <v/>
      </c>
      <c r="BE467" t="str">
        <f>'stovky startovka'!AD146</f>
        <v/>
      </c>
    </row>
    <row r="468" spans="36:57">
      <c r="AJ468" s="124"/>
      <c r="AK468" s="124"/>
      <c r="AL468" s="124"/>
      <c r="BA468" s="124"/>
      <c r="BB468" s="124"/>
      <c r="BC468" s="124"/>
      <c r="BD468" s="124"/>
      <c r="BE468" t="str">
        <f>'stovky startovka'!AD147</f>
        <v/>
      </c>
    </row>
    <row r="469" spans="36:57">
      <c r="AJ469" s="124" t="str">
        <f t="shared" ref="AJ469" si="1142">AV168</f>
        <v/>
      </c>
      <c r="AK469" s="124">
        <f t="shared" ref="AK469" si="1143">AV169</f>
        <v>0</v>
      </c>
      <c r="AL469" s="124" t="str">
        <f t="shared" si="1095"/>
        <v/>
      </c>
      <c r="BA469" s="124">
        <f t="shared" ref="BA469" si="1144">BA309</f>
        <v>73</v>
      </c>
      <c r="BB469" s="124" t="str">
        <f>'stovky startovka'!W148</f>
        <v/>
      </c>
      <c r="BC469" s="124">
        <f>'stovky startovka'!X148</f>
        <v>0</v>
      </c>
      <c r="BD469" s="124" t="str">
        <f>'stovky startovka'!Y148</f>
        <v/>
      </c>
      <c r="BE469" t="str">
        <f>'stovky startovka'!AD148</f>
        <v/>
      </c>
    </row>
    <row r="470" spans="36:57">
      <c r="AJ470" s="124"/>
      <c r="AK470" s="124"/>
      <c r="AL470" s="124"/>
      <c r="BA470" s="124"/>
      <c r="BB470" s="124"/>
      <c r="BC470" s="124"/>
      <c r="BD470" s="124"/>
      <c r="BE470" t="str">
        <f>'stovky startovka'!AD149</f>
        <v/>
      </c>
    </row>
    <row r="471" spans="36:57">
      <c r="AJ471" s="124" t="str">
        <f t="shared" ref="AJ471" si="1145">AV170</f>
        <v/>
      </c>
      <c r="AK471" s="124">
        <f t="shared" ref="AK471" si="1146">AV171</f>
        <v>0</v>
      </c>
      <c r="AL471" s="124">
        <f t="shared" si="1095"/>
        <v>0</v>
      </c>
      <c r="BA471" s="124">
        <f t="shared" ref="BA471" si="1147">BA311</f>
        <v>74</v>
      </c>
      <c r="BB471" s="124" t="str">
        <f>'stovky startovka'!W150</f>
        <v/>
      </c>
      <c r="BC471" s="124">
        <f>'stovky startovka'!X150</f>
        <v>0</v>
      </c>
      <c r="BD471" s="124" t="str">
        <f>'stovky startovka'!Y150</f>
        <v/>
      </c>
      <c r="BE471" t="str">
        <f>'stovky startovka'!AD150</f>
        <v/>
      </c>
    </row>
    <row r="472" spans="36:57">
      <c r="AJ472" s="124"/>
      <c r="AK472" s="124"/>
      <c r="AL472" s="124"/>
      <c r="BA472" s="124"/>
      <c r="BB472" s="124"/>
      <c r="BC472" s="124"/>
      <c r="BD472" s="124"/>
      <c r="BE472" t="str">
        <f>'stovky startovka'!AD151</f>
        <v/>
      </c>
    </row>
    <row r="473" spans="36:57">
      <c r="AJ473" s="124" t="str">
        <f t="shared" ref="AJ473" si="1148">AV172</f>
        <v/>
      </c>
      <c r="AK473" s="124">
        <f t="shared" ref="AK473" si="1149">AV173</f>
        <v>0</v>
      </c>
      <c r="AL473" s="124">
        <f t="shared" si="1095"/>
        <v>0</v>
      </c>
      <c r="BA473" s="124">
        <f t="shared" ref="BA473" si="1150">BA313</f>
        <v>75</v>
      </c>
      <c r="BB473" s="124" t="str">
        <f>'stovky startovka'!W152</f>
        <v/>
      </c>
      <c r="BC473" s="124">
        <f>'stovky startovka'!X152</f>
        <v>0</v>
      </c>
      <c r="BD473" s="124" t="str">
        <f>'stovky startovka'!Y152</f>
        <v/>
      </c>
      <c r="BE473" t="str">
        <f>'stovky startovka'!AD152</f>
        <v/>
      </c>
    </row>
    <row r="474" spans="36:57">
      <c r="AJ474" s="124"/>
      <c r="AK474" s="124"/>
      <c r="AL474" s="124"/>
      <c r="BA474" s="124"/>
      <c r="BB474" s="124"/>
      <c r="BC474" s="124"/>
      <c r="BD474" s="124"/>
      <c r="BE474" t="str">
        <f>'stovky startovka'!AD153</f>
        <v/>
      </c>
    </row>
    <row r="475" spans="36:57">
      <c r="AJ475" s="124" t="str">
        <f t="shared" ref="AJ475" si="1151">AV174</f>
        <v/>
      </c>
      <c r="AK475" s="124">
        <f t="shared" ref="AK475" si="1152">AV175</f>
        <v>0</v>
      </c>
      <c r="AL475" s="124">
        <f t="shared" si="1095"/>
        <v>0</v>
      </c>
      <c r="BA475" s="124">
        <f t="shared" ref="BA475" si="1153">BA315</f>
        <v>76</v>
      </c>
      <c r="BB475" s="124" t="str">
        <f>'stovky startovka'!W154</f>
        <v/>
      </c>
      <c r="BC475" s="124">
        <f>'stovky startovka'!X154</f>
        <v>0</v>
      </c>
      <c r="BD475" s="124" t="str">
        <f>'stovky startovka'!Y154</f>
        <v/>
      </c>
      <c r="BE475" t="str">
        <f>'stovky startovka'!AD154</f>
        <v/>
      </c>
    </row>
    <row r="476" spans="36:57">
      <c r="AJ476" s="124"/>
      <c r="AK476" s="124"/>
      <c r="AL476" s="124"/>
      <c r="BA476" s="124"/>
      <c r="BB476" s="124"/>
      <c r="BC476" s="124"/>
      <c r="BD476" s="124"/>
      <c r="BE476" t="str">
        <f>'stovky startovka'!AD155</f>
        <v/>
      </c>
    </row>
    <row r="477" spans="36:57">
      <c r="AJ477" s="124" t="str">
        <f t="shared" ref="AJ477" si="1154">AV176</f>
        <v/>
      </c>
      <c r="AK477" s="124">
        <f t="shared" ref="AK477" si="1155">AV177</f>
        <v>0</v>
      </c>
      <c r="AL477" s="124">
        <f t="shared" si="1095"/>
        <v>0</v>
      </c>
      <c r="BA477" s="124">
        <f>BA317</f>
        <v>77</v>
      </c>
      <c r="BB477" s="124" t="str">
        <f>'stovky startovka'!W156</f>
        <v/>
      </c>
      <c r="BC477" s="124">
        <f>'stovky startovka'!X156</f>
        <v>0</v>
      </c>
      <c r="BD477" s="124" t="str">
        <f>'stovky startovka'!Y156</f>
        <v/>
      </c>
      <c r="BE477" t="str">
        <f>'stovky startovka'!AD156</f>
        <v/>
      </c>
    </row>
    <row r="478" spans="36:57">
      <c r="AJ478" s="124"/>
      <c r="AK478" s="124"/>
      <c r="AL478" s="124"/>
      <c r="BA478" s="124"/>
      <c r="BB478" s="124"/>
      <c r="BC478" s="124"/>
      <c r="BD478" s="124"/>
      <c r="BE478" t="str">
        <f>'stovky startovka'!AD157</f>
        <v/>
      </c>
    </row>
    <row r="479" spans="36:57">
      <c r="AJ479" s="124" t="str">
        <f t="shared" ref="AJ479" si="1156">AV178</f>
        <v/>
      </c>
      <c r="AK479" s="124">
        <f t="shared" ref="AK479" si="1157">AV179</f>
        <v>0</v>
      </c>
      <c r="AL479" s="124">
        <f t="shared" si="1095"/>
        <v>0</v>
      </c>
      <c r="BA479" s="124">
        <f t="shared" ref="BA479" si="1158">BA319</f>
        <v>78</v>
      </c>
      <c r="BB479" s="124" t="str">
        <f>'stovky startovka'!W158</f>
        <v/>
      </c>
      <c r="BC479" s="124">
        <f>'stovky startovka'!X158</f>
        <v>0</v>
      </c>
      <c r="BD479" s="124" t="str">
        <f>'stovky startovka'!Y158</f>
        <v/>
      </c>
      <c r="BE479" t="str">
        <f>'stovky startovka'!AD158</f>
        <v/>
      </c>
    </row>
    <row r="480" spans="36:57">
      <c r="AJ480" s="124"/>
      <c r="AK480" s="124"/>
      <c r="AL480" s="124"/>
      <c r="BA480" s="124"/>
      <c r="BB480" s="124"/>
      <c r="BC480" s="124"/>
      <c r="BD480" s="124"/>
      <c r="BE480" t="str">
        <f>'stovky startovka'!AD159</f>
        <v/>
      </c>
    </row>
    <row r="481" spans="36:57">
      <c r="AJ481" s="124" t="str">
        <f t="shared" ref="AJ481" si="1159">AV180</f>
        <v/>
      </c>
      <c r="AK481" s="124">
        <f t="shared" ref="AK481" si="1160">AV181</f>
        <v>0</v>
      </c>
      <c r="AL481" s="124">
        <f t="shared" si="1095"/>
        <v>0</v>
      </c>
      <c r="BA481" s="124">
        <f t="shared" ref="BA481" si="1161">BA321</f>
        <v>79</v>
      </c>
      <c r="BB481" s="124" t="str">
        <f>'stovky startovka'!W160</f>
        <v/>
      </c>
      <c r="BC481" s="124">
        <f>'stovky startovka'!X160</f>
        <v>0</v>
      </c>
      <c r="BD481" s="124" t="str">
        <f>'stovky startovka'!Y160</f>
        <v/>
      </c>
      <c r="BE481" t="str">
        <f>'stovky startovka'!AD160</f>
        <v/>
      </c>
    </row>
    <row r="482" spans="36:57">
      <c r="AJ482" s="124"/>
      <c r="AK482" s="124"/>
      <c r="AL482" s="124"/>
      <c r="BA482" s="124"/>
      <c r="BB482" s="124"/>
      <c r="BC482" s="124"/>
      <c r="BD482" s="124"/>
      <c r="BE482" t="str">
        <f>'stovky startovka'!AD161</f>
        <v/>
      </c>
    </row>
    <row r="483" spans="36:57">
      <c r="AJ483" s="124" t="str">
        <f t="shared" ref="AJ483" si="1162">AV182</f>
        <v/>
      </c>
      <c r="AK483" s="124">
        <f t="shared" ref="AK483" si="1163">AV183</f>
        <v>0</v>
      </c>
      <c r="AL483" s="124">
        <f t="shared" si="1095"/>
        <v>0</v>
      </c>
      <c r="BA483" s="124">
        <f t="shared" ref="BA483" si="1164">BA323</f>
        <v>80</v>
      </c>
      <c r="BB483" s="124" t="str">
        <f>'stovky startovka'!W162</f>
        <v/>
      </c>
      <c r="BC483" s="124">
        <f>'stovky startovka'!X162</f>
        <v>0</v>
      </c>
      <c r="BD483" s="124" t="str">
        <f>'stovky startovka'!Y162</f>
        <v/>
      </c>
      <c r="BE483" t="str">
        <f>'stovky startovka'!AD162</f>
        <v/>
      </c>
    </row>
    <row r="484" spans="36:57">
      <c r="AJ484" s="124"/>
      <c r="AK484" s="124"/>
      <c r="AL484" s="124"/>
      <c r="BA484" s="124"/>
      <c r="BB484" s="124"/>
      <c r="BC484" s="124"/>
      <c r="BD484" s="124"/>
      <c r="BE484" t="str">
        <f>'stovky startovka'!AD163</f>
        <v/>
      </c>
    </row>
    <row r="485" spans="36:57">
      <c r="AJ485" s="124" t="str">
        <f t="shared" ref="AJ485" si="1165">AV184</f>
        <v/>
      </c>
      <c r="AK485" s="124">
        <f t="shared" ref="AK485" si="1166">AV185</f>
        <v>0</v>
      </c>
      <c r="AL485" s="124">
        <f t="shared" si="1095"/>
        <v>0</v>
      </c>
      <c r="BA485" s="124">
        <f>BA325</f>
        <v>1</v>
      </c>
      <c r="BB485" s="124" t="str">
        <f>'stovky startovka'!AH4</f>
        <v/>
      </c>
      <c r="BC485" s="124">
        <f>'stovky startovka'!AI4</f>
        <v>0</v>
      </c>
      <c r="BD485" s="124" t="str">
        <f>'stovky startovka'!AJ4</f>
        <v/>
      </c>
      <c r="BE485" t="str">
        <f>'stovky startovka'!AO4</f>
        <v/>
      </c>
    </row>
    <row r="486" spans="36:57">
      <c r="AJ486" s="124"/>
      <c r="AK486" s="124"/>
      <c r="AL486" s="124"/>
      <c r="BA486" s="124"/>
      <c r="BB486" s="124"/>
      <c r="BC486" s="124"/>
      <c r="BD486" s="124"/>
      <c r="BE486" t="str">
        <f>'stovky startovka'!AO5</f>
        <v/>
      </c>
    </row>
    <row r="487" spans="36:57">
      <c r="AJ487" s="124" t="str">
        <f t="shared" ref="AJ487" si="1167">AV186</f>
        <v/>
      </c>
      <c r="AK487" s="124">
        <f t="shared" ref="AK487" si="1168">AV187</f>
        <v>0</v>
      </c>
      <c r="AL487" s="124">
        <f t="shared" si="1095"/>
        <v>0</v>
      </c>
      <c r="BA487" s="124">
        <f t="shared" ref="BA487" si="1169">BA327</f>
        <v>2</v>
      </c>
      <c r="BB487" s="124" t="str">
        <f>'stovky startovka'!AH6</f>
        <v/>
      </c>
      <c r="BC487" s="124">
        <f>'stovky startovka'!AI6</f>
        <v>0</v>
      </c>
      <c r="BD487" s="124" t="str">
        <f>'stovky startovka'!AJ6</f>
        <v/>
      </c>
      <c r="BE487" t="str">
        <f>'stovky startovka'!AO6</f>
        <v/>
      </c>
    </row>
    <row r="488" spans="36:57">
      <c r="AJ488" s="124"/>
      <c r="AK488" s="124"/>
      <c r="AL488" s="124"/>
      <c r="BA488" s="124"/>
      <c r="BB488" s="124"/>
      <c r="BC488" s="124"/>
      <c r="BD488" s="124"/>
      <c r="BE488" t="str">
        <f>'stovky startovka'!AO7</f>
        <v/>
      </c>
    </row>
    <row r="489" spans="36:57">
      <c r="AJ489" s="124" t="str">
        <f t="shared" ref="AJ489" si="1170">AV188</f>
        <v/>
      </c>
      <c r="AK489" s="124">
        <f t="shared" ref="AK489" si="1171">AV189</f>
        <v>0</v>
      </c>
      <c r="AL489" s="124">
        <f t="shared" si="1095"/>
        <v>0</v>
      </c>
      <c r="BA489" s="124">
        <f t="shared" ref="BA489" si="1172">BA329</f>
        <v>3</v>
      </c>
      <c r="BB489" s="124" t="str">
        <f>'stovky startovka'!AH8</f>
        <v/>
      </c>
      <c r="BC489" s="124">
        <f>'stovky startovka'!AI8</f>
        <v>0</v>
      </c>
      <c r="BD489" s="124" t="str">
        <f>'stovky startovka'!AJ8</f>
        <v/>
      </c>
      <c r="BE489" t="str">
        <f>'stovky startovka'!AO8</f>
        <v/>
      </c>
    </row>
    <row r="490" spans="36:57">
      <c r="AJ490" s="124"/>
      <c r="AK490" s="124"/>
      <c r="AL490" s="124"/>
      <c r="BA490" s="124"/>
      <c r="BB490" s="124"/>
      <c r="BC490" s="124"/>
      <c r="BD490" s="124"/>
      <c r="BE490" t="str">
        <f>'stovky startovka'!AO9</f>
        <v/>
      </c>
    </row>
    <row r="491" spans="36:57">
      <c r="AJ491" s="124" t="str">
        <f t="shared" ref="AJ491" si="1173">AV190</f>
        <v/>
      </c>
      <c r="AK491" s="124">
        <f t="shared" ref="AK491" si="1174">AV191</f>
        <v>0</v>
      </c>
      <c r="AL491" s="124">
        <f t="shared" si="1095"/>
        <v>0</v>
      </c>
      <c r="BA491" s="124">
        <f t="shared" ref="BA491" si="1175">BA331</f>
        <v>4</v>
      </c>
      <c r="BB491" s="124" t="str">
        <f>'stovky startovka'!AH10</f>
        <v/>
      </c>
      <c r="BC491" s="124">
        <f>'stovky startovka'!AI10</f>
        <v>0</v>
      </c>
      <c r="BD491" s="124" t="str">
        <f>'stovky startovka'!AJ10</f>
        <v/>
      </c>
      <c r="BE491" t="str">
        <f>'stovky startovka'!AO10</f>
        <v/>
      </c>
    </row>
    <row r="492" spans="36:57">
      <c r="AJ492" s="124"/>
      <c r="AK492" s="124"/>
      <c r="AL492" s="124"/>
      <c r="BA492" s="124"/>
      <c r="BB492" s="124"/>
      <c r="BC492" s="124"/>
      <c r="BD492" s="124"/>
      <c r="BE492" t="str">
        <f>'stovky startovka'!AO11</f>
        <v/>
      </c>
    </row>
    <row r="493" spans="36:57">
      <c r="AJ493" s="124" t="str">
        <f t="shared" ref="AJ493" si="1176">AV192</f>
        <v/>
      </c>
      <c r="AK493" s="124">
        <f t="shared" ref="AK493" si="1177">AV193</f>
        <v>0</v>
      </c>
      <c r="AL493" s="124">
        <f t="shared" si="1095"/>
        <v>0</v>
      </c>
      <c r="BA493" s="124">
        <f t="shared" ref="BA493" si="1178">BA333</f>
        <v>5</v>
      </c>
      <c r="BB493" s="124" t="str">
        <f>'stovky startovka'!AH12</f>
        <v/>
      </c>
      <c r="BC493" s="124">
        <f>'stovky startovka'!AI12</f>
        <v>0</v>
      </c>
      <c r="BD493" s="124" t="str">
        <f>'stovky startovka'!AJ12</f>
        <v/>
      </c>
      <c r="BE493" t="str">
        <f>'stovky startovka'!AO12</f>
        <v/>
      </c>
    </row>
    <row r="494" spans="36:57">
      <c r="AJ494" s="124"/>
      <c r="AK494" s="124"/>
      <c r="AL494" s="124"/>
      <c r="BA494" s="124"/>
      <c r="BB494" s="124"/>
      <c r="BC494" s="124"/>
      <c r="BD494" s="124"/>
      <c r="BE494" t="str">
        <f>'stovky startovka'!AO13</f>
        <v/>
      </c>
    </row>
    <row r="495" spans="36:57">
      <c r="AJ495" s="124" t="str">
        <f t="shared" ref="AJ495" si="1179">AV194</f>
        <v/>
      </c>
      <c r="AK495" s="124">
        <f t="shared" ref="AK495" si="1180">AV195</f>
        <v>0</v>
      </c>
      <c r="AL495" s="124">
        <f t="shared" si="1095"/>
        <v>0</v>
      </c>
      <c r="BA495" s="124">
        <f t="shared" ref="BA495" si="1181">BA335</f>
        <v>6</v>
      </c>
      <c r="BB495" s="124" t="str">
        <f>'stovky startovka'!AH14</f>
        <v/>
      </c>
      <c r="BC495" s="124">
        <f>'stovky startovka'!AI14</f>
        <v>0</v>
      </c>
      <c r="BD495" s="124" t="str">
        <f>'stovky startovka'!AJ14</f>
        <v/>
      </c>
      <c r="BE495" t="str">
        <f>'stovky startovka'!AO14</f>
        <v/>
      </c>
    </row>
    <row r="496" spans="36:57">
      <c r="AJ496" s="124"/>
      <c r="AK496" s="124"/>
      <c r="AL496" s="124"/>
      <c r="BA496" s="124"/>
      <c r="BB496" s="124"/>
      <c r="BC496" s="124"/>
      <c r="BD496" s="124"/>
      <c r="BE496" t="str">
        <f>'stovky startovka'!AO15</f>
        <v/>
      </c>
    </row>
    <row r="497" spans="36:57">
      <c r="AJ497" s="124" t="str">
        <f t="shared" ref="AJ497" si="1182">AV196</f>
        <v/>
      </c>
      <c r="AK497" s="124">
        <f t="shared" ref="AK497" si="1183">AV197</f>
        <v>0</v>
      </c>
      <c r="AL497" s="124">
        <f t="shared" ref="AL497:AL559" si="1184">AL437</f>
        <v>0</v>
      </c>
      <c r="BA497" s="124">
        <f t="shared" ref="BA497" si="1185">BA337</f>
        <v>7</v>
      </c>
      <c r="BB497" s="124" t="str">
        <f>'stovky startovka'!AH16</f>
        <v/>
      </c>
      <c r="BC497" s="124">
        <f>'stovky startovka'!AI16</f>
        <v>0</v>
      </c>
      <c r="BD497" s="124" t="str">
        <f>'stovky startovka'!AJ16</f>
        <v/>
      </c>
      <c r="BE497" t="str">
        <f>'stovky startovka'!AO16</f>
        <v/>
      </c>
    </row>
    <row r="498" spans="36:57">
      <c r="AJ498" s="124"/>
      <c r="AK498" s="124"/>
      <c r="AL498" s="124"/>
      <c r="BA498" s="124"/>
      <c r="BB498" s="124"/>
      <c r="BC498" s="124"/>
      <c r="BD498" s="124"/>
      <c r="BE498" t="str">
        <f>'stovky startovka'!AO17</f>
        <v/>
      </c>
    </row>
    <row r="499" spans="36:57">
      <c r="AJ499" s="124" t="str">
        <f t="shared" ref="AJ499" si="1186">AV198</f>
        <v/>
      </c>
      <c r="AK499" s="124">
        <f t="shared" ref="AK499" si="1187">AV199</f>
        <v>0</v>
      </c>
      <c r="AL499" s="124">
        <f t="shared" si="1184"/>
        <v>0</v>
      </c>
      <c r="BA499" s="124">
        <f t="shared" ref="BA499" si="1188">BA339</f>
        <v>8</v>
      </c>
      <c r="BB499" s="124" t="str">
        <f>'stovky startovka'!AH18</f>
        <v/>
      </c>
      <c r="BC499" s="124">
        <f>'stovky startovka'!AI18</f>
        <v>0</v>
      </c>
      <c r="BD499" s="124" t="str">
        <f>'stovky startovka'!AJ18</f>
        <v/>
      </c>
      <c r="BE499" t="str">
        <f>'stovky startovka'!AO18</f>
        <v/>
      </c>
    </row>
    <row r="500" spans="36:57">
      <c r="AJ500" s="124"/>
      <c r="AK500" s="124"/>
      <c r="AL500" s="124"/>
      <c r="BA500" s="124"/>
      <c r="BB500" s="124"/>
      <c r="BC500" s="124"/>
      <c r="BD500" s="124"/>
      <c r="BE500" t="str">
        <f>'stovky startovka'!AO19</f>
        <v/>
      </c>
    </row>
    <row r="501" spans="36:57">
      <c r="AJ501" s="124" t="str">
        <f t="shared" ref="AJ501" si="1189">AV200</f>
        <v/>
      </c>
      <c r="AK501" s="124">
        <f t="shared" ref="AK501" si="1190">AV201</f>
        <v>0</v>
      </c>
      <c r="AL501" s="124">
        <f t="shared" si="1184"/>
        <v>0</v>
      </c>
      <c r="BA501" s="124">
        <f t="shared" ref="BA501" si="1191">BA341</f>
        <v>9</v>
      </c>
      <c r="BB501" s="124" t="str">
        <f>'stovky startovka'!AH20</f>
        <v/>
      </c>
      <c r="BC501" s="124">
        <f>'stovky startovka'!AI20</f>
        <v>0</v>
      </c>
      <c r="BD501" s="124" t="str">
        <f>'stovky startovka'!AJ20</f>
        <v/>
      </c>
      <c r="BE501" t="str">
        <f>'stovky startovka'!AO20</f>
        <v/>
      </c>
    </row>
    <row r="502" spans="36:57">
      <c r="AJ502" s="124"/>
      <c r="AK502" s="124"/>
      <c r="AL502" s="124"/>
      <c r="BA502" s="124"/>
      <c r="BB502" s="124"/>
      <c r="BC502" s="124"/>
      <c r="BD502" s="124"/>
      <c r="BE502" t="str">
        <f>'stovky startovka'!AO21</f>
        <v/>
      </c>
    </row>
    <row r="503" spans="36:57">
      <c r="AJ503" s="124" t="str">
        <f t="shared" ref="AJ503" si="1192">AV202</f>
        <v/>
      </c>
      <c r="AK503" s="124">
        <f t="shared" ref="AK503" si="1193">AV203</f>
        <v>0</v>
      </c>
      <c r="AL503" s="124">
        <f t="shared" si="1184"/>
        <v>0</v>
      </c>
      <c r="BA503" s="124">
        <f t="shared" ref="BA503" si="1194">BA343</f>
        <v>10</v>
      </c>
      <c r="BB503" s="124" t="str">
        <f>'stovky startovka'!AH22</f>
        <v/>
      </c>
      <c r="BC503" s="124">
        <f>'stovky startovka'!AI22</f>
        <v>0</v>
      </c>
      <c r="BD503" s="124" t="str">
        <f>'stovky startovka'!AJ22</f>
        <v/>
      </c>
      <c r="BE503" t="str">
        <f>'stovky startovka'!AO22</f>
        <v/>
      </c>
    </row>
    <row r="504" spans="36:57">
      <c r="AJ504" s="124"/>
      <c r="AK504" s="124"/>
      <c r="AL504" s="124"/>
      <c r="BA504" s="124"/>
      <c r="BB504" s="124"/>
      <c r="BC504" s="124"/>
      <c r="BD504" s="124"/>
      <c r="BE504" t="str">
        <f>'stovky startovka'!AO23</f>
        <v/>
      </c>
    </row>
    <row r="505" spans="36:57">
      <c r="AJ505" s="124" t="str">
        <f t="shared" ref="AJ505" si="1195">AV204</f>
        <v/>
      </c>
      <c r="AK505" s="124">
        <f t="shared" ref="AK505" si="1196">AV205</f>
        <v>0</v>
      </c>
      <c r="AL505" s="124">
        <f t="shared" si="1184"/>
        <v>0</v>
      </c>
      <c r="BA505" s="124">
        <f t="shared" ref="BA505" si="1197">BA345</f>
        <v>11</v>
      </c>
      <c r="BB505" s="124" t="str">
        <f>'stovky startovka'!AH24</f>
        <v/>
      </c>
      <c r="BC505" s="124">
        <f>'stovky startovka'!AI24</f>
        <v>0</v>
      </c>
      <c r="BD505" s="124" t="str">
        <f>'stovky startovka'!AJ24</f>
        <v/>
      </c>
      <c r="BE505" t="str">
        <f>'stovky startovka'!AO24</f>
        <v/>
      </c>
    </row>
    <row r="506" spans="36:57">
      <c r="AJ506" s="124"/>
      <c r="AK506" s="124"/>
      <c r="AL506" s="124"/>
      <c r="BA506" s="124"/>
      <c r="BB506" s="124"/>
      <c r="BC506" s="124"/>
      <c r="BD506" s="124"/>
      <c r="BE506" t="str">
        <f>'stovky startovka'!AO25</f>
        <v/>
      </c>
    </row>
    <row r="507" spans="36:57">
      <c r="AJ507" s="124" t="str">
        <f t="shared" ref="AJ507" si="1198">AV206</f>
        <v/>
      </c>
      <c r="AK507" s="124">
        <f t="shared" ref="AK507" si="1199">AV207</f>
        <v>0</v>
      </c>
      <c r="AL507" s="124">
        <f t="shared" si="1184"/>
        <v>0</v>
      </c>
      <c r="BA507" s="124">
        <f t="shared" ref="BA507" si="1200">BA347</f>
        <v>12</v>
      </c>
      <c r="BB507" s="124" t="str">
        <f>'stovky startovka'!AH26</f>
        <v/>
      </c>
      <c r="BC507" s="124">
        <f>'stovky startovka'!AI26</f>
        <v>0</v>
      </c>
      <c r="BD507" s="124" t="str">
        <f>'stovky startovka'!AJ26</f>
        <v/>
      </c>
      <c r="BE507" t="str">
        <f>'stovky startovka'!AO26</f>
        <v/>
      </c>
    </row>
    <row r="508" spans="36:57">
      <c r="AJ508" s="124"/>
      <c r="AK508" s="124"/>
      <c r="AL508" s="124"/>
      <c r="BA508" s="124"/>
      <c r="BB508" s="124"/>
      <c r="BC508" s="124"/>
      <c r="BD508" s="124"/>
      <c r="BE508" t="str">
        <f>'stovky startovka'!AO27</f>
        <v/>
      </c>
    </row>
    <row r="509" spans="36:57">
      <c r="AJ509" s="124" t="str">
        <f t="shared" ref="AJ509" si="1201">AV208</f>
        <v/>
      </c>
      <c r="AK509" s="124">
        <f t="shared" ref="AK509" si="1202">AV209</f>
        <v>0</v>
      </c>
      <c r="AL509" s="124">
        <f t="shared" si="1184"/>
        <v>0</v>
      </c>
      <c r="BA509" s="124">
        <f t="shared" ref="BA509" si="1203">BA349</f>
        <v>13</v>
      </c>
      <c r="BB509" s="124" t="str">
        <f>'stovky startovka'!AH28</f>
        <v/>
      </c>
      <c r="BC509" s="124">
        <f>'stovky startovka'!AI28</f>
        <v>0</v>
      </c>
      <c r="BD509" s="124" t="str">
        <f>'stovky startovka'!AJ28</f>
        <v/>
      </c>
      <c r="BE509" t="str">
        <f>'stovky startovka'!AO28</f>
        <v/>
      </c>
    </row>
    <row r="510" spans="36:57">
      <c r="AJ510" s="124"/>
      <c r="AK510" s="124"/>
      <c r="AL510" s="124"/>
      <c r="BA510" s="124"/>
      <c r="BB510" s="124"/>
      <c r="BC510" s="124"/>
      <c r="BD510" s="124"/>
      <c r="BE510" t="str">
        <f>'stovky startovka'!AO29</f>
        <v/>
      </c>
    </row>
    <row r="511" spans="36:57">
      <c r="AJ511" s="124" t="str">
        <f t="shared" ref="AJ511" si="1204">AV210</f>
        <v/>
      </c>
      <c r="AK511" s="124">
        <f t="shared" ref="AK511" si="1205">AV211</f>
        <v>0</v>
      </c>
      <c r="AL511" s="124">
        <f t="shared" si="1184"/>
        <v>0</v>
      </c>
      <c r="BA511" s="124">
        <f t="shared" ref="BA511" si="1206">BA351</f>
        <v>14</v>
      </c>
      <c r="BB511" s="124" t="str">
        <f>'stovky startovka'!AH30</f>
        <v/>
      </c>
      <c r="BC511" s="124">
        <f>'stovky startovka'!AI30</f>
        <v>0</v>
      </c>
      <c r="BD511" s="124" t="str">
        <f>'stovky startovka'!AJ30</f>
        <v/>
      </c>
      <c r="BE511" t="str">
        <f>'stovky startovka'!AO30</f>
        <v/>
      </c>
    </row>
    <row r="512" spans="36:57">
      <c r="AJ512" s="124"/>
      <c r="AK512" s="124"/>
      <c r="AL512" s="124"/>
      <c r="BA512" s="124"/>
      <c r="BB512" s="124"/>
      <c r="BC512" s="124"/>
      <c r="BD512" s="124"/>
      <c r="BE512" t="str">
        <f>'stovky startovka'!AO31</f>
        <v/>
      </c>
    </row>
    <row r="513" spans="36:57">
      <c r="AJ513" s="124" t="str">
        <f t="shared" ref="AJ513" si="1207">AV212</f>
        <v/>
      </c>
      <c r="AK513" s="124">
        <f t="shared" ref="AK513" si="1208">AV213</f>
        <v>0</v>
      </c>
      <c r="AL513" s="124">
        <f t="shared" si="1184"/>
        <v>0</v>
      </c>
      <c r="BA513" s="124">
        <f t="shared" ref="BA513" si="1209">BA353</f>
        <v>15</v>
      </c>
      <c r="BB513" s="124" t="str">
        <f>'stovky startovka'!AH32</f>
        <v/>
      </c>
      <c r="BC513" s="124">
        <f>'stovky startovka'!AI32</f>
        <v>0</v>
      </c>
      <c r="BD513" s="124" t="str">
        <f>'stovky startovka'!AJ32</f>
        <v/>
      </c>
      <c r="BE513" t="str">
        <f>'stovky startovka'!AO32</f>
        <v/>
      </c>
    </row>
    <row r="514" spans="36:57">
      <c r="AJ514" s="124"/>
      <c r="AK514" s="124"/>
      <c r="AL514" s="124"/>
      <c r="BA514" s="124"/>
      <c r="BB514" s="124"/>
      <c r="BC514" s="124"/>
      <c r="BD514" s="124"/>
      <c r="BE514" t="str">
        <f>'stovky startovka'!AO33</f>
        <v/>
      </c>
    </row>
    <row r="515" spans="36:57">
      <c r="AJ515" s="124" t="str">
        <f t="shared" ref="AJ515" si="1210">AV214</f>
        <v/>
      </c>
      <c r="AK515" s="124">
        <f t="shared" ref="AK515" si="1211">AV215</f>
        <v>0</v>
      </c>
      <c r="AL515" s="124">
        <f t="shared" si="1184"/>
        <v>0</v>
      </c>
      <c r="BA515" s="124">
        <f t="shared" ref="BA515" si="1212">BA355</f>
        <v>16</v>
      </c>
      <c r="BB515" s="124" t="str">
        <f>'stovky startovka'!AH34</f>
        <v/>
      </c>
      <c r="BC515" s="124">
        <f>'stovky startovka'!AI34</f>
        <v>0</v>
      </c>
      <c r="BD515" s="124" t="str">
        <f>'stovky startovka'!AJ34</f>
        <v/>
      </c>
      <c r="BE515" t="str">
        <f>'stovky startovka'!AO34</f>
        <v/>
      </c>
    </row>
    <row r="516" spans="36:57">
      <c r="AJ516" s="124"/>
      <c r="AK516" s="124"/>
      <c r="AL516" s="124"/>
      <c r="BA516" s="124"/>
      <c r="BB516" s="124"/>
      <c r="BC516" s="124"/>
      <c r="BD516" s="124"/>
      <c r="BE516" t="str">
        <f>'stovky startovka'!AO35</f>
        <v/>
      </c>
    </row>
    <row r="517" spans="36:57">
      <c r="AJ517" s="124">
        <f>AW156</f>
        <v>0</v>
      </c>
      <c r="AK517" s="124">
        <f>AW157</f>
        <v>0</v>
      </c>
      <c r="AL517" s="124" t="str">
        <f t="shared" si="1184"/>
        <v>Tísek</v>
      </c>
      <c r="BA517" s="124">
        <f t="shared" ref="BA517" si="1213">BA357</f>
        <v>17</v>
      </c>
      <c r="BB517" s="124" t="str">
        <f>'stovky startovka'!AH36</f>
        <v/>
      </c>
      <c r="BC517" s="124">
        <f>'stovky startovka'!AI36</f>
        <v>0</v>
      </c>
      <c r="BD517" s="124" t="str">
        <f>'stovky startovka'!AJ36</f>
        <v/>
      </c>
      <c r="BE517" t="str">
        <f>'stovky startovka'!AO36</f>
        <v/>
      </c>
    </row>
    <row r="518" spans="36:57">
      <c r="AJ518" s="124"/>
      <c r="AK518" s="124"/>
      <c r="AL518" s="124"/>
      <c r="BA518" s="124"/>
      <c r="BB518" s="124"/>
      <c r="BC518" s="124"/>
      <c r="BD518" s="124"/>
      <c r="BE518" t="str">
        <f>'stovky startovka'!AO37</f>
        <v/>
      </c>
    </row>
    <row r="519" spans="36:57">
      <c r="AJ519" s="124">
        <f t="shared" ref="AJ519" si="1214">AW158</f>
        <v>0</v>
      </c>
      <c r="AK519" s="124" t="str">
        <f t="shared" ref="AK519" si="1215">AW159</f>
        <v>Agáta Holubová</v>
      </c>
      <c r="AL519" s="124" t="str">
        <f t="shared" si="1184"/>
        <v>Hájov</v>
      </c>
      <c r="BA519" s="124">
        <f t="shared" ref="BA519" si="1216">BA359</f>
        <v>18</v>
      </c>
      <c r="BB519" s="124" t="str">
        <f>'stovky startovka'!AH38</f>
        <v/>
      </c>
      <c r="BC519" s="124">
        <f>'stovky startovka'!AI38</f>
        <v>0</v>
      </c>
      <c r="BD519" s="124" t="str">
        <f>'stovky startovka'!AJ38</f>
        <v/>
      </c>
      <c r="BE519" t="str">
        <f>'stovky startovka'!AO38</f>
        <v/>
      </c>
    </row>
    <row r="520" spans="36:57">
      <c r="AJ520" s="124"/>
      <c r="AK520" s="124"/>
      <c r="AL520" s="124"/>
      <c r="BA520" s="124"/>
      <c r="BB520" s="124"/>
      <c r="BC520" s="124"/>
      <c r="BD520" s="124"/>
      <c r="BE520" t="str">
        <f>'stovky startovka'!AO39</f>
        <v/>
      </c>
    </row>
    <row r="521" spans="36:57">
      <c r="AJ521" s="124">
        <f t="shared" ref="AJ521" si="1217">AW160</f>
        <v>15</v>
      </c>
      <c r="AK521" s="124">
        <f t="shared" ref="AK521" si="1218">AW161</f>
        <v>0</v>
      </c>
      <c r="AL521" s="124" t="str">
        <f t="shared" si="1184"/>
        <v/>
      </c>
      <c r="BA521" s="124">
        <f t="shared" ref="BA521" si="1219">BA361</f>
        <v>19</v>
      </c>
      <c r="BB521" s="124" t="str">
        <f>'stovky startovka'!AH40</f>
        <v/>
      </c>
      <c r="BC521" s="124">
        <f>'stovky startovka'!AI40</f>
        <v>0</v>
      </c>
      <c r="BD521" s="124" t="str">
        <f>'stovky startovka'!AJ40</f>
        <v/>
      </c>
      <c r="BE521" t="str">
        <f>'stovky startovka'!AO40</f>
        <v/>
      </c>
    </row>
    <row r="522" spans="36:57">
      <c r="AJ522" s="124"/>
      <c r="AK522" s="124"/>
      <c r="AL522" s="124"/>
      <c r="BA522" s="124"/>
      <c r="BB522" s="124"/>
      <c r="BC522" s="124"/>
      <c r="BD522" s="124"/>
      <c r="BE522" t="str">
        <f>'stovky startovka'!AO41</f>
        <v/>
      </c>
    </row>
    <row r="523" spans="36:57">
      <c r="AJ523" s="124">
        <f t="shared" ref="AJ523" si="1220">AW162</f>
        <v>0</v>
      </c>
      <c r="AK523" s="124" t="str">
        <f t="shared" ref="AK523" si="1221">AW163</f>
        <v>Matěj Filip</v>
      </c>
      <c r="AL523" s="124" t="str">
        <f t="shared" si="1184"/>
        <v>Hájov</v>
      </c>
      <c r="BA523" s="124">
        <f t="shared" ref="BA523" si="1222">BA363</f>
        <v>20</v>
      </c>
      <c r="BB523" s="124" t="str">
        <f>'stovky startovka'!AH42</f>
        <v/>
      </c>
      <c r="BC523" s="124">
        <f>'stovky startovka'!AI42</f>
        <v>0</v>
      </c>
      <c r="BD523" s="124" t="str">
        <f>'stovky startovka'!AJ42</f>
        <v/>
      </c>
      <c r="BE523" t="str">
        <f>'stovky startovka'!AO42</f>
        <v/>
      </c>
    </row>
    <row r="524" spans="36:57">
      <c r="AJ524" s="124"/>
      <c r="AK524" s="124"/>
      <c r="AL524" s="124"/>
      <c r="BA524" s="124"/>
      <c r="BB524" s="124"/>
      <c r="BC524" s="124"/>
      <c r="BD524" s="124"/>
      <c r="BE524" t="str">
        <f>'stovky startovka'!AO43</f>
        <v/>
      </c>
    </row>
    <row r="525" spans="36:57">
      <c r="AJ525" s="124">
        <f t="shared" ref="AJ525" si="1223">AW164</f>
        <v>0</v>
      </c>
      <c r="AK525" s="124" t="str">
        <f t="shared" ref="AK525" si="1224">AW165</f>
        <v>Simona Švejdová</v>
      </c>
      <c r="AL525" s="124" t="str">
        <f t="shared" si="1184"/>
        <v>Tísek</v>
      </c>
      <c r="BA525" s="124">
        <f t="shared" ref="BA525" si="1225">BA365</f>
        <v>21</v>
      </c>
      <c r="BB525" s="124" t="str">
        <f>'stovky startovka'!AH44</f>
        <v/>
      </c>
      <c r="BC525" s="124">
        <f>'stovky startovka'!AI44</f>
        <v>0</v>
      </c>
      <c r="BD525" s="124" t="str">
        <f>'stovky startovka'!AJ44</f>
        <v/>
      </c>
      <c r="BE525" t="str">
        <f>'stovky startovka'!AO44</f>
        <v/>
      </c>
    </row>
    <row r="526" spans="36:57">
      <c r="AJ526" s="124"/>
      <c r="AK526" s="124"/>
      <c r="AL526" s="124"/>
      <c r="BA526" s="124"/>
      <c r="BB526" s="124"/>
      <c r="BC526" s="124"/>
      <c r="BD526" s="124"/>
      <c r="BE526" t="str">
        <f>'stovky startovka'!AO45</f>
        <v/>
      </c>
    </row>
    <row r="527" spans="36:57">
      <c r="AJ527" s="124" t="str">
        <f t="shared" ref="AJ527" si="1226">AW166</f>
        <v/>
      </c>
      <c r="AK527" s="124">
        <f t="shared" ref="AK527" si="1227">AW167</f>
        <v>0</v>
      </c>
      <c r="AL527" s="124">
        <f t="shared" si="1184"/>
        <v>0</v>
      </c>
      <c r="BA527" s="124">
        <f t="shared" ref="BA527" si="1228">BA367</f>
        <v>22</v>
      </c>
      <c r="BB527" s="124" t="str">
        <f>'stovky startovka'!AH46</f>
        <v/>
      </c>
      <c r="BC527" s="124">
        <f>'stovky startovka'!AI46</f>
        <v>0</v>
      </c>
      <c r="BD527" s="124" t="str">
        <f>'stovky startovka'!AJ46</f>
        <v/>
      </c>
      <c r="BE527" t="str">
        <f>'stovky startovka'!AO46</f>
        <v/>
      </c>
    </row>
    <row r="528" spans="36:57">
      <c r="AJ528" s="124"/>
      <c r="AK528" s="124"/>
      <c r="AL528" s="124"/>
      <c r="BA528" s="124"/>
      <c r="BB528" s="124"/>
      <c r="BC528" s="124"/>
      <c r="BD528" s="124"/>
      <c r="BE528" t="str">
        <f>'stovky startovka'!AO47</f>
        <v/>
      </c>
    </row>
    <row r="529" spans="36:57">
      <c r="AJ529" s="124" t="str">
        <f t="shared" ref="AJ529" si="1229">AW168</f>
        <v/>
      </c>
      <c r="AK529" s="124">
        <f t="shared" ref="AK529" si="1230">AW169</f>
        <v>0</v>
      </c>
      <c r="AL529" s="124" t="str">
        <f t="shared" si="1184"/>
        <v/>
      </c>
      <c r="BA529" s="124">
        <f t="shared" ref="BA529" si="1231">BA369</f>
        <v>23</v>
      </c>
      <c r="BB529" s="124" t="str">
        <f>'stovky startovka'!AH48</f>
        <v/>
      </c>
      <c r="BC529" s="124">
        <f>'stovky startovka'!AI48</f>
        <v>0</v>
      </c>
      <c r="BD529" s="124" t="str">
        <f>'stovky startovka'!AJ48</f>
        <v/>
      </c>
      <c r="BE529" t="str">
        <f>'stovky startovka'!AO48</f>
        <v/>
      </c>
    </row>
    <row r="530" spans="36:57">
      <c r="AJ530" s="124"/>
      <c r="AK530" s="124"/>
      <c r="AL530" s="124"/>
      <c r="BA530" s="124"/>
      <c r="BB530" s="124"/>
      <c r="BC530" s="124"/>
      <c r="BD530" s="124"/>
      <c r="BE530" t="str">
        <f>'stovky startovka'!AO49</f>
        <v/>
      </c>
    </row>
    <row r="531" spans="36:57">
      <c r="AJ531" s="124" t="str">
        <f t="shared" ref="AJ531" si="1232">AW170</f>
        <v/>
      </c>
      <c r="AK531" s="124">
        <f t="shared" ref="AK531" si="1233">AW171</f>
        <v>0</v>
      </c>
      <c r="AL531" s="124">
        <f t="shared" si="1184"/>
        <v>0</v>
      </c>
      <c r="BA531" s="124">
        <f t="shared" ref="BA531" si="1234">BA371</f>
        <v>24</v>
      </c>
      <c r="BB531" s="124" t="str">
        <f>'stovky startovka'!AH50</f>
        <v/>
      </c>
      <c r="BC531" s="124">
        <f>'stovky startovka'!AI50</f>
        <v>0</v>
      </c>
      <c r="BD531" s="124" t="str">
        <f>'stovky startovka'!AJ50</f>
        <v/>
      </c>
      <c r="BE531" t="str">
        <f>'stovky startovka'!AO50</f>
        <v/>
      </c>
    </row>
    <row r="532" spans="36:57">
      <c r="AJ532" s="124"/>
      <c r="AK532" s="124"/>
      <c r="AL532" s="124"/>
      <c r="BA532" s="124"/>
      <c r="BB532" s="124"/>
      <c r="BC532" s="124"/>
      <c r="BD532" s="124"/>
      <c r="BE532" t="str">
        <f>'stovky startovka'!AO51</f>
        <v/>
      </c>
    </row>
    <row r="533" spans="36:57">
      <c r="AJ533" s="124" t="str">
        <f t="shared" ref="AJ533" si="1235">AW172</f>
        <v/>
      </c>
      <c r="AK533" s="124">
        <f t="shared" ref="AK533" si="1236">AW173</f>
        <v>0</v>
      </c>
      <c r="AL533" s="124">
        <f t="shared" si="1184"/>
        <v>0</v>
      </c>
      <c r="BA533" s="124">
        <f t="shared" ref="BA533" si="1237">BA373</f>
        <v>25</v>
      </c>
      <c r="BB533" s="124" t="str">
        <f>'stovky startovka'!AH52</f>
        <v/>
      </c>
      <c r="BC533" s="124">
        <f>'stovky startovka'!AI52</f>
        <v>0</v>
      </c>
      <c r="BD533" s="124" t="str">
        <f>'stovky startovka'!AJ52</f>
        <v/>
      </c>
      <c r="BE533" t="str">
        <f>'stovky startovka'!AO52</f>
        <v/>
      </c>
    </row>
    <row r="534" spans="36:57">
      <c r="AJ534" s="124"/>
      <c r="AK534" s="124"/>
      <c r="AL534" s="124"/>
      <c r="BA534" s="124"/>
      <c r="BB534" s="124"/>
      <c r="BC534" s="124"/>
      <c r="BD534" s="124"/>
      <c r="BE534" t="str">
        <f>'stovky startovka'!AO53</f>
        <v/>
      </c>
    </row>
    <row r="535" spans="36:57">
      <c r="AJ535" s="124" t="str">
        <f t="shared" ref="AJ535" si="1238">AW174</f>
        <v/>
      </c>
      <c r="AK535" s="124">
        <f t="shared" ref="AK535" si="1239">AW175</f>
        <v>0</v>
      </c>
      <c r="AL535" s="124">
        <f t="shared" si="1184"/>
        <v>0</v>
      </c>
      <c r="BA535" s="124">
        <f t="shared" ref="BA535" si="1240">BA375</f>
        <v>26</v>
      </c>
      <c r="BB535" s="124" t="str">
        <f>'stovky startovka'!AH54</f>
        <v/>
      </c>
      <c r="BC535" s="124">
        <f>'stovky startovka'!AI54</f>
        <v>0</v>
      </c>
      <c r="BD535" s="124" t="str">
        <f>'stovky startovka'!AJ54</f>
        <v/>
      </c>
      <c r="BE535" t="str">
        <f>'stovky startovka'!AO54</f>
        <v/>
      </c>
    </row>
    <row r="536" spans="36:57">
      <c r="AJ536" s="124"/>
      <c r="AK536" s="124"/>
      <c r="AL536" s="124"/>
      <c r="BA536" s="124"/>
      <c r="BB536" s="124"/>
      <c r="BC536" s="124"/>
      <c r="BD536" s="124"/>
      <c r="BE536" t="str">
        <f>'stovky startovka'!AO55</f>
        <v/>
      </c>
    </row>
    <row r="537" spans="36:57">
      <c r="AJ537" s="124" t="str">
        <f t="shared" ref="AJ537" si="1241">AW176</f>
        <v/>
      </c>
      <c r="AK537" s="124">
        <f t="shared" ref="AK537" si="1242">AW177</f>
        <v>0</v>
      </c>
      <c r="AL537" s="124">
        <f t="shared" si="1184"/>
        <v>0</v>
      </c>
      <c r="BA537" s="124">
        <f t="shared" ref="BA537" si="1243">BA377</f>
        <v>27</v>
      </c>
      <c r="BB537" s="124" t="str">
        <f>'stovky startovka'!AH56</f>
        <v/>
      </c>
      <c r="BC537" s="124">
        <f>'stovky startovka'!AI56</f>
        <v>0</v>
      </c>
      <c r="BD537" s="124" t="str">
        <f>'stovky startovka'!AJ56</f>
        <v/>
      </c>
      <c r="BE537" t="str">
        <f>'stovky startovka'!AO56</f>
        <v/>
      </c>
    </row>
    <row r="538" spans="36:57">
      <c r="AJ538" s="124"/>
      <c r="AK538" s="124"/>
      <c r="AL538" s="124"/>
      <c r="BA538" s="124"/>
      <c r="BB538" s="124"/>
      <c r="BC538" s="124"/>
      <c r="BD538" s="124"/>
      <c r="BE538" t="str">
        <f>'stovky startovka'!AO57</f>
        <v/>
      </c>
    </row>
    <row r="539" spans="36:57">
      <c r="AJ539" s="124" t="str">
        <f t="shared" ref="AJ539" si="1244">AW178</f>
        <v/>
      </c>
      <c r="AK539" s="124">
        <f t="shared" ref="AK539" si="1245">AW179</f>
        <v>0</v>
      </c>
      <c r="AL539" s="124">
        <f t="shared" si="1184"/>
        <v>0</v>
      </c>
      <c r="BA539" s="124">
        <f t="shared" ref="BA539" si="1246">BA379</f>
        <v>28</v>
      </c>
      <c r="BB539" s="124" t="str">
        <f>'stovky startovka'!AH58</f>
        <v/>
      </c>
      <c r="BC539" s="124">
        <f>'stovky startovka'!AI58</f>
        <v>0</v>
      </c>
      <c r="BD539" s="124" t="str">
        <f>'stovky startovka'!AJ58</f>
        <v/>
      </c>
      <c r="BE539" t="str">
        <f>'stovky startovka'!AO58</f>
        <v/>
      </c>
    </row>
    <row r="540" spans="36:57">
      <c r="AJ540" s="124"/>
      <c r="AK540" s="124"/>
      <c r="AL540" s="124"/>
      <c r="BA540" s="124"/>
      <c r="BB540" s="124"/>
      <c r="BC540" s="124"/>
      <c r="BD540" s="124"/>
      <c r="BE540" t="str">
        <f>'stovky startovka'!AO59</f>
        <v/>
      </c>
    </row>
    <row r="541" spans="36:57">
      <c r="AJ541" s="124" t="str">
        <f t="shared" ref="AJ541" si="1247">AW180</f>
        <v/>
      </c>
      <c r="AK541" s="124">
        <f t="shared" ref="AK541" si="1248">AW181</f>
        <v>0</v>
      </c>
      <c r="AL541" s="124">
        <f t="shared" si="1184"/>
        <v>0</v>
      </c>
      <c r="BA541" s="124">
        <f t="shared" ref="BA541" si="1249">BA381</f>
        <v>29</v>
      </c>
      <c r="BB541" s="124" t="str">
        <f>'stovky startovka'!AH60</f>
        <v/>
      </c>
      <c r="BC541" s="124">
        <f>'stovky startovka'!AI60</f>
        <v>0</v>
      </c>
      <c r="BD541" s="124" t="str">
        <f>'stovky startovka'!AJ60</f>
        <v/>
      </c>
      <c r="BE541" t="str">
        <f>'stovky startovka'!AO60</f>
        <v/>
      </c>
    </row>
    <row r="542" spans="36:57">
      <c r="AJ542" s="124"/>
      <c r="AK542" s="124"/>
      <c r="AL542" s="124"/>
      <c r="BA542" s="124"/>
      <c r="BB542" s="124"/>
      <c r="BC542" s="124"/>
      <c r="BD542" s="124"/>
      <c r="BE542" t="str">
        <f>'stovky startovka'!AO61</f>
        <v/>
      </c>
    </row>
    <row r="543" spans="36:57">
      <c r="AJ543" s="124" t="str">
        <f t="shared" ref="AJ543" si="1250">AW182</f>
        <v/>
      </c>
      <c r="AK543" s="124">
        <f t="shared" ref="AK543" si="1251">AW183</f>
        <v>0</v>
      </c>
      <c r="AL543" s="124">
        <f t="shared" si="1184"/>
        <v>0</v>
      </c>
      <c r="BA543" s="124">
        <f t="shared" ref="BA543" si="1252">BA383</f>
        <v>30</v>
      </c>
      <c r="BB543" s="124" t="str">
        <f>'stovky startovka'!AH62</f>
        <v/>
      </c>
      <c r="BC543" s="124">
        <f>'stovky startovka'!AI62</f>
        <v>0</v>
      </c>
      <c r="BD543" s="124" t="str">
        <f>'stovky startovka'!AJ62</f>
        <v/>
      </c>
      <c r="BE543" t="str">
        <f>'stovky startovka'!AO62</f>
        <v/>
      </c>
    </row>
    <row r="544" spans="36:57">
      <c r="AJ544" s="124"/>
      <c r="AK544" s="124"/>
      <c r="AL544" s="124"/>
      <c r="BA544" s="124"/>
      <c r="BB544" s="124"/>
      <c r="BC544" s="124"/>
      <c r="BD544" s="124"/>
      <c r="BE544" t="str">
        <f>'stovky startovka'!AO63</f>
        <v/>
      </c>
    </row>
    <row r="545" spans="36:57">
      <c r="AJ545" s="124" t="str">
        <f t="shared" ref="AJ545" si="1253">AW184</f>
        <v/>
      </c>
      <c r="AK545" s="124">
        <f t="shared" ref="AK545" si="1254">AW185</f>
        <v>0</v>
      </c>
      <c r="AL545" s="124">
        <f t="shared" si="1184"/>
        <v>0</v>
      </c>
      <c r="BA545" s="124">
        <f t="shared" ref="BA545" si="1255">BA385</f>
        <v>31</v>
      </c>
      <c r="BB545" s="124" t="str">
        <f>'stovky startovka'!AH64</f>
        <v/>
      </c>
      <c r="BC545" s="124">
        <f>'stovky startovka'!AI64</f>
        <v>0</v>
      </c>
      <c r="BD545" s="124" t="str">
        <f>'stovky startovka'!AJ64</f>
        <v/>
      </c>
      <c r="BE545" t="str">
        <f>'stovky startovka'!AO64</f>
        <v/>
      </c>
    </row>
    <row r="546" spans="36:57">
      <c r="AJ546" s="124"/>
      <c r="AK546" s="124"/>
      <c r="AL546" s="124"/>
      <c r="BA546" s="124"/>
      <c r="BB546" s="124"/>
      <c r="BC546" s="124"/>
      <c r="BD546" s="124"/>
      <c r="BE546" t="str">
        <f>'stovky startovka'!AO65</f>
        <v/>
      </c>
    </row>
    <row r="547" spans="36:57">
      <c r="AJ547" s="124" t="str">
        <f t="shared" ref="AJ547" si="1256">AW186</f>
        <v/>
      </c>
      <c r="AK547" s="124">
        <f t="shared" ref="AK547" si="1257">AW187</f>
        <v>0</v>
      </c>
      <c r="AL547" s="124">
        <f t="shared" si="1184"/>
        <v>0</v>
      </c>
      <c r="BA547" s="124">
        <f t="shared" ref="BA547" si="1258">BA387</f>
        <v>32</v>
      </c>
      <c r="BB547" s="124" t="str">
        <f>'stovky startovka'!AH66</f>
        <v/>
      </c>
      <c r="BC547" s="124">
        <f>'stovky startovka'!AI66</f>
        <v>0</v>
      </c>
      <c r="BD547" s="124" t="str">
        <f>'stovky startovka'!AJ66</f>
        <v/>
      </c>
      <c r="BE547" t="str">
        <f>'stovky startovka'!AO66</f>
        <v/>
      </c>
    </row>
    <row r="548" spans="36:57">
      <c r="AJ548" s="124"/>
      <c r="AK548" s="124"/>
      <c r="AL548" s="124"/>
      <c r="BA548" s="124"/>
      <c r="BB548" s="124"/>
      <c r="BC548" s="124"/>
      <c r="BD548" s="124"/>
      <c r="BE548" t="str">
        <f>'stovky startovka'!AO67</f>
        <v/>
      </c>
    </row>
    <row r="549" spans="36:57">
      <c r="AJ549" s="124" t="str">
        <f t="shared" ref="AJ549" si="1259">AW188</f>
        <v/>
      </c>
      <c r="AK549" s="124">
        <f t="shared" ref="AK549" si="1260">AW189</f>
        <v>0</v>
      </c>
      <c r="AL549" s="124">
        <f t="shared" si="1184"/>
        <v>0</v>
      </c>
      <c r="BA549" s="124">
        <f t="shared" ref="BA549" si="1261">BA389</f>
        <v>33</v>
      </c>
      <c r="BB549" s="124" t="str">
        <f>'stovky startovka'!AH68</f>
        <v/>
      </c>
      <c r="BC549" s="124">
        <f>'stovky startovka'!AI68</f>
        <v>0</v>
      </c>
      <c r="BD549" s="124" t="str">
        <f>'stovky startovka'!AJ68</f>
        <v/>
      </c>
      <c r="BE549" t="str">
        <f>'stovky startovka'!AO68</f>
        <v/>
      </c>
    </row>
    <row r="550" spans="36:57">
      <c r="AJ550" s="124"/>
      <c r="AK550" s="124"/>
      <c r="AL550" s="124"/>
      <c r="BA550" s="124"/>
      <c r="BB550" s="124"/>
      <c r="BC550" s="124"/>
      <c r="BD550" s="124"/>
      <c r="BE550" t="str">
        <f>'stovky startovka'!AO69</f>
        <v/>
      </c>
    </row>
    <row r="551" spans="36:57">
      <c r="AJ551" s="124" t="str">
        <f t="shared" ref="AJ551" si="1262">AW190</f>
        <v/>
      </c>
      <c r="AK551" s="124">
        <f t="shared" ref="AK551" si="1263">AW191</f>
        <v>0</v>
      </c>
      <c r="AL551" s="124">
        <f t="shared" si="1184"/>
        <v>0</v>
      </c>
      <c r="BA551" s="124">
        <f t="shared" ref="BA551" si="1264">BA391</f>
        <v>34</v>
      </c>
      <c r="BB551" s="124" t="str">
        <f>'stovky startovka'!AH70</f>
        <v/>
      </c>
      <c r="BC551" s="124">
        <f>'stovky startovka'!AI70</f>
        <v>0</v>
      </c>
      <c r="BD551" s="124" t="str">
        <f>'stovky startovka'!AJ70</f>
        <v/>
      </c>
      <c r="BE551" t="str">
        <f>'stovky startovka'!AO70</f>
        <v/>
      </c>
    </row>
    <row r="552" spans="36:57">
      <c r="AJ552" s="124"/>
      <c r="AK552" s="124"/>
      <c r="AL552" s="124"/>
      <c r="BA552" s="124"/>
      <c r="BB552" s="124"/>
      <c r="BC552" s="124"/>
      <c r="BD552" s="124"/>
      <c r="BE552" t="str">
        <f>'stovky startovka'!AO71</f>
        <v/>
      </c>
    </row>
    <row r="553" spans="36:57">
      <c r="AJ553" s="124" t="str">
        <f t="shared" ref="AJ553" si="1265">AW192</f>
        <v/>
      </c>
      <c r="AK553" s="124">
        <f t="shared" ref="AK553" si="1266">AW193</f>
        <v>0</v>
      </c>
      <c r="AL553" s="124">
        <f t="shared" si="1184"/>
        <v>0</v>
      </c>
      <c r="BA553" s="124">
        <f t="shared" ref="BA553" si="1267">BA393</f>
        <v>35</v>
      </c>
      <c r="BB553" s="124" t="str">
        <f>'stovky startovka'!AH72</f>
        <v/>
      </c>
      <c r="BC553" s="124">
        <f>'stovky startovka'!AI72</f>
        <v>0</v>
      </c>
      <c r="BD553" s="124" t="str">
        <f>'stovky startovka'!AJ72</f>
        <v/>
      </c>
      <c r="BE553" t="str">
        <f>'stovky startovka'!AO72</f>
        <v/>
      </c>
    </row>
    <row r="554" spans="36:57">
      <c r="AJ554" s="124"/>
      <c r="AK554" s="124"/>
      <c r="AL554" s="124"/>
      <c r="BA554" s="124"/>
      <c r="BB554" s="124"/>
      <c r="BC554" s="124"/>
      <c r="BD554" s="124"/>
      <c r="BE554" t="str">
        <f>'stovky startovka'!AO73</f>
        <v/>
      </c>
    </row>
    <row r="555" spans="36:57">
      <c r="AJ555" s="124" t="str">
        <f t="shared" ref="AJ555" si="1268">AW194</f>
        <v/>
      </c>
      <c r="AK555" s="124">
        <f t="shared" ref="AK555" si="1269">AW195</f>
        <v>0</v>
      </c>
      <c r="AL555" s="124">
        <f t="shared" si="1184"/>
        <v>0</v>
      </c>
      <c r="BA555" s="124">
        <f t="shared" ref="BA555" si="1270">BA395</f>
        <v>36</v>
      </c>
      <c r="BB555" s="124" t="str">
        <f>'stovky startovka'!AH74</f>
        <v/>
      </c>
      <c r="BC555" s="124">
        <f>'stovky startovka'!AI74</f>
        <v>0</v>
      </c>
      <c r="BD555" s="124" t="str">
        <f>'stovky startovka'!AJ74</f>
        <v/>
      </c>
      <c r="BE555" t="str">
        <f>'stovky startovka'!AO74</f>
        <v/>
      </c>
    </row>
    <row r="556" spans="36:57">
      <c r="AJ556" s="124"/>
      <c r="AK556" s="124"/>
      <c r="AL556" s="124"/>
      <c r="BA556" s="124"/>
      <c r="BB556" s="124"/>
      <c r="BC556" s="124"/>
      <c r="BD556" s="124"/>
      <c r="BE556" t="str">
        <f>'stovky startovka'!AO75</f>
        <v/>
      </c>
    </row>
    <row r="557" spans="36:57">
      <c r="AJ557" s="124" t="str">
        <f t="shared" ref="AJ557" si="1271">AW196</f>
        <v/>
      </c>
      <c r="AK557" s="124">
        <f t="shared" ref="AK557" si="1272">AW197</f>
        <v>0</v>
      </c>
      <c r="AL557" s="124">
        <f t="shared" si="1184"/>
        <v>0</v>
      </c>
      <c r="BA557" s="124">
        <f t="shared" ref="BA557" si="1273">BA397</f>
        <v>37</v>
      </c>
      <c r="BB557" s="124" t="str">
        <f>'stovky startovka'!AH76</f>
        <v/>
      </c>
      <c r="BC557" s="124">
        <f>'stovky startovka'!AI76</f>
        <v>0</v>
      </c>
      <c r="BD557" s="124" t="str">
        <f>'stovky startovka'!AJ76</f>
        <v/>
      </c>
      <c r="BE557" t="str">
        <f>'stovky startovka'!AO76</f>
        <v/>
      </c>
    </row>
    <row r="558" spans="36:57">
      <c r="AJ558" s="124"/>
      <c r="AK558" s="124"/>
      <c r="AL558" s="124"/>
      <c r="BA558" s="124"/>
      <c r="BB558" s="124"/>
      <c r="BC558" s="124"/>
      <c r="BD558" s="124"/>
      <c r="BE558" t="str">
        <f>'stovky startovka'!AO77</f>
        <v/>
      </c>
    </row>
    <row r="559" spans="36:57">
      <c r="AJ559" s="124" t="str">
        <f t="shared" ref="AJ559" si="1274">AW198</f>
        <v/>
      </c>
      <c r="AK559" s="124">
        <f t="shared" ref="AK559" si="1275">AW199</f>
        <v>0</v>
      </c>
      <c r="AL559" s="124">
        <f t="shared" si="1184"/>
        <v>0</v>
      </c>
      <c r="BA559" s="124">
        <f t="shared" ref="BA559" si="1276">BA399</f>
        <v>38</v>
      </c>
      <c r="BB559" s="124" t="str">
        <f>'stovky startovka'!AH78</f>
        <v/>
      </c>
      <c r="BC559" s="124">
        <f>'stovky startovka'!AI78</f>
        <v>0</v>
      </c>
      <c r="BD559" s="124" t="str">
        <f>'stovky startovka'!AJ78</f>
        <v/>
      </c>
      <c r="BE559" t="str">
        <f>'stovky startovka'!AO78</f>
        <v/>
      </c>
    </row>
    <row r="560" spans="36:57">
      <c r="AJ560" s="124"/>
      <c r="AK560" s="124"/>
      <c r="AL560" s="124"/>
      <c r="BA560" s="124"/>
      <c r="BB560" s="124"/>
      <c r="BC560" s="124"/>
      <c r="BD560" s="124"/>
      <c r="BE560" t="str">
        <f>'stovky startovka'!AO79</f>
        <v/>
      </c>
    </row>
    <row r="561" spans="36:57">
      <c r="AJ561" s="124" t="str">
        <f t="shared" ref="AJ561" si="1277">AW200</f>
        <v/>
      </c>
      <c r="AK561" s="124">
        <f t="shared" ref="AK561" si="1278">AW201</f>
        <v>0</v>
      </c>
      <c r="AL561" s="124">
        <f t="shared" ref="AL561:AL575" si="1279">AL501</f>
        <v>0</v>
      </c>
      <c r="BA561" s="124">
        <f t="shared" ref="BA561" si="1280">BA401</f>
        <v>39</v>
      </c>
      <c r="BB561" s="124" t="str">
        <f>'stovky startovka'!AH80</f>
        <v/>
      </c>
      <c r="BC561" s="124">
        <f>'stovky startovka'!AI80</f>
        <v>0</v>
      </c>
      <c r="BD561" s="124" t="str">
        <f>'stovky startovka'!AJ80</f>
        <v/>
      </c>
      <c r="BE561" t="str">
        <f>'stovky startovka'!AO80</f>
        <v/>
      </c>
    </row>
    <row r="562" spans="36:57">
      <c r="AJ562" s="124"/>
      <c r="AK562" s="124"/>
      <c r="AL562" s="124"/>
      <c r="BA562" s="124"/>
      <c r="BB562" s="124"/>
      <c r="BC562" s="124"/>
      <c r="BD562" s="124"/>
      <c r="BE562" t="str">
        <f>'stovky startovka'!AO81</f>
        <v/>
      </c>
    </row>
    <row r="563" spans="36:57">
      <c r="AJ563" s="124" t="str">
        <f t="shared" ref="AJ563" si="1281">AW202</f>
        <v/>
      </c>
      <c r="AK563" s="124">
        <f t="shared" ref="AK563" si="1282">AW203</f>
        <v>0</v>
      </c>
      <c r="AL563" s="124">
        <f t="shared" si="1279"/>
        <v>0</v>
      </c>
      <c r="BA563" s="124">
        <f t="shared" ref="BA563" si="1283">BA403</f>
        <v>40</v>
      </c>
      <c r="BB563" s="124" t="str">
        <f>'stovky startovka'!AH82</f>
        <v/>
      </c>
      <c r="BC563" s="124">
        <f>'stovky startovka'!AI82</f>
        <v>0</v>
      </c>
      <c r="BD563" s="124" t="str">
        <f>'stovky startovka'!AJ82</f>
        <v/>
      </c>
      <c r="BE563" t="str">
        <f>'stovky startovka'!AO82</f>
        <v/>
      </c>
    </row>
    <row r="564" spans="36:57">
      <c r="AJ564" s="124"/>
      <c r="AK564" s="124"/>
      <c r="AL564" s="124"/>
      <c r="BA564" s="124"/>
      <c r="BB564" s="124"/>
      <c r="BC564" s="124"/>
      <c r="BD564" s="124"/>
      <c r="BE564" t="str">
        <f>'stovky startovka'!AO83</f>
        <v/>
      </c>
    </row>
    <row r="565" spans="36:57">
      <c r="AJ565" s="124" t="str">
        <f t="shared" ref="AJ565" si="1284">AW204</f>
        <v/>
      </c>
      <c r="AK565" s="124">
        <f t="shared" ref="AK565" si="1285">AW205</f>
        <v>0</v>
      </c>
      <c r="AL565" s="124">
        <f t="shared" si="1279"/>
        <v>0</v>
      </c>
      <c r="BA565" s="124">
        <f t="shared" ref="BA565" si="1286">BA405</f>
        <v>41</v>
      </c>
      <c r="BB565" s="124" t="str">
        <f>'stovky startovka'!AH84</f>
        <v/>
      </c>
      <c r="BC565" s="124">
        <f>'stovky startovka'!AI84</f>
        <v>0</v>
      </c>
      <c r="BD565" s="124" t="str">
        <f>'stovky startovka'!AJ84</f>
        <v/>
      </c>
      <c r="BE565" t="str">
        <f>'stovky startovka'!AO84</f>
        <v/>
      </c>
    </row>
    <row r="566" spans="36:57">
      <c r="AJ566" s="124"/>
      <c r="AK566" s="124"/>
      <c r="AL566" s="124"/>
      <c r="BA566" s="124"/>
      <c r="BB566" s="124"/>
      <c r="BC566" s="124"/>
      <c r="BD566" s="124"/>
      <c r="BE566" t="str">
        <f>'stovky startovka'!AO85</f>
        <v/>
      </c>
    </row>
    <row r="567" spans="36:57">
      <c r="AJ567" s="124" t="str">
        <f t="shared" ref="AJ567" si="1287">AW206</f>
        <v/>
      </c>
      <c r="AK567" s="124">
        <f t="shared" ref="AK567" si="1288">AW207</f>
        <v>0</v>
      </c>
      <c r="AL567" s="124">
        <f t="shared" si="1279"/>
        <v>0</v>
      </c>
      <c r="BA567" s="124">
        <f t="shared" ref="BA567" si="1289">BA407</f>
        <v>42</v>
      </c>
      <c r="BB567" s="124" t="str">
        <f>'stovky startovka'!AH86</f>
        <v/>
      </c>
      <c r="BC567" s="124">
        <f>'stovky startovka'!AI86</f>
        <v>0</v>
      </c>
      <c r="BD567" s="124" t="str">
        <f>'stovky startovka'!AJ86</f>
        <v/>
      </c>
      <c r="BE567" t="str">
        <f>'stovky startovka'!AO86</f>
        <v/>
      </c>
    </row>
    <row r="568" spans="36:57">
      <c r="AJ568" s="124"/>
      <c r="AK568" s="124"/>
      <c r="AL568" s="124"/>
      <c r="BA568" s="124"/>
      <c r="BB568" s="124"/>
      <c r="BC568" s="124"/>
      <c r="BD568" s="124"/>
      <c r="BE568" t="str">
        <f>'stovky startovka'!AO87</f>
        <v/>
      </c>
    </row>
    <row r="569" spans="36:57">
      <c r="AJ569" s="124" t="str">
        <f t="shared" ref="AJ569" si="1290">AW208</f>
        <v/>
      </c>
      <c r="AK569" s="124">
        <f t="shared" ref="AK569" si="1291">AW209</f>
        <v>0</v>
      </c>
      <c r="AL569" s="124">
        <f t="shared" si="1279"/>
        <v>0</v>
      </c>
      <c r="BA569" s="124">
        <f>BA409</f>
        <v>43</v>
      </c>
      <c r="BB569" s="124" t="str">
        <f>'stovky startovka'!AH88</f>
        <v/>
      </c>
      <c r="BC569" s="124">
        <f>'stovky startovka'!AI88</f>
        <v>0</v>
      </c>
      <c r="BD569" s="124" t="str">
        <f>'stovky startovka'!AJ88</f>
        <v/>
      </c>
      <c r="BE569" t="str">
        <f>'stovky startovka'!AO88</f>
        <v/>
      </c>
    </row>
    <row r="570" spans="36:57">
      <c r="AJ570" s="124"/>
      <c r="AK570" s="124"/>
      <c r="AL570" s="124"/>
      <c r="BA570" s="124"/>
      <c r="BB570" s="124"/>
      <c r="BC570" s="124"/>
      <c r="BD570" s="124"/>
      <c r="BE570" t="str">
        <f>'stovky startovka'!AO89</f>
        <v/>
      </c>
    </row>
    <row r="571" spans="36:57">
      <c r="AJ571" s="124" t="str">
        <f t="shared" ref="AJ571" si="1292">AW210</f>
        <v/>
      </c>
      <c r="AK571" s="124">
        <f t="shared" ref="AK571" si="1293">AW211</f>
        <v>0</v>
      </c>
      <c r="AL571" s="124">
        <f t="shared" si="1279"/>
        <v>0</v>
      </c>
      <c r="BA571" s="124">
        <f t="shared" ref="BA571" si="1294">BA411</f>
        <v>44</v>
      </c>
      <c r="BB571" s="124" t="str">
        <f>'stovky startovka'!AH90</f>
        <v/>
      </c>
      <c r="BC571" s="124">
        <f>'stovky startovka'!AI90</f>
        <v>0</v>
      </c>
      <c r="BD571" s="124" t="str">
        <f>'stovky startovka'!AJ90</f>
        <v/>
      </c>
      <c r="BE571" t="str">
        <f>'stovky startovka'!AO90</f>
        <v/>
      </c>
    </row>
    <row r="572" spans="36:57">
      <c r="AJ572" s="124"/>
      <c r="AK572" s="124"/>
      <c r="AL572" s="124"/>
      <c r="BA572" s="124"/>
      <c r="BB572" s="124"/>
      <c r="BC572" s="124"/>
      <c r="BD572" s="124"/>
      <c r="BE572" t="str">
        <f>'stovky startovka'!AO91</f>
        <v/>
      </c>
    </row>
    <row r="573" spans="36:57">
      <c r="AJ573" s="124" t="str">
        <f t="shared" ref="AJ573" si="1295">AW212</f>
        <v/>
      </c>
      <c r="AK573" s="124">
        <f t="shared" ref="AK573" si="1296">AW213</f>
        <v>0</v>
      </c>
      <c r="AL573" s="124">
        <f t="shared" si="1279"/>
        <v>0</v>
      </c>
      <c r="BA573" s="124">
        <f t="shared" ref="BA573" si="1297">BA413</f>
        <v>45</v>
      </c>
      <c r="BB573" s="124" t="str">
        <f>'stovky startovka'!AH92</f>
        <v/>
      </c>
      <c r="BC573" s="124">
        <f>'stovky startovka'!AI92</f>
        <v>0</v>
      </c>
      <c r="BD573" s="124" t="str">
        <f>'stovky startovka'!AJ92</f>
        <v/>
      </c>
      <c r="BE573" t="str">
        <f>'stovky startovka'!AO92</f>
        <v/>
      </c>
    </row>
    <row r="574" spans="36:57">
      <c r="AJ574" s="124"/>
      <c r="AK574" s="124"/>
      <c r="AL574" s="124"/>
      <c r="BA574" s="124"/>
      <c r="BB574" s="124"/>
      <c r="BC574" s="124"/>
      <c r="BD574" s="124"/>
      <c r="BE574" t="str">
        <f>'stovky startovka'!AO93</f>
        <v/>
      </c>
    </row>
    <row r="575" spans="36:57">
      <c r="AJ575" s="124" t="str">
        <f t="shared" ref="AJ575" si="1298">AW214</f>
        <v/>
      </c>
      <c r="AK575" s="124">
        <f t="shared" ref="AK575" si="1299">AW215</f>
        <v>0</v>
      </c>
      <c r="AL575" s="124">
        <f t="shared" si="1279"/>
        <v>0</v>
      </c>
      <c r="BA575" s="124">
        <f t="shared" ref="BA575" si="1300">BA415</f>
        <v>46</v>
      </c>
      <c r="BB575" s="124" t="str">
        <f>'stovky startovka'!AH94</f>
        <v/>
      </c>
      <c r="BC575" s="124">
        <f>'stovky startovka'!AI94</f>
        <v>0</v>
      </c>
      <c r="BD575" s="124" t="str">
        <f>'stovky startovka'!AJ94</f>
        <v/>
      </c>
      <c r="BE575" t="str">
        <f>'stovky startovka'!AO94</f>
        <v/>
      </c>
    </row>
    <row r="576" spans="36:57">
      <c r="AJ576" s="124"/>
      <c r="AK576" s="124"/>
      <c r="AL576" s="124"/>
      <c r="BA576" s="124"/>
      <c r="BB576" s="124"/>
      <c r="BC576" s="124"/>
      <c r="BD576" s="124"/>
      <c r="BE576" t="str">
        <f>'stovky startovka'!AO95</f>
        <v/>
      </c>
    </row>
    <row r="577" spans="53:57">
      <c r="BA577" s="124">
        <f t="shared" ref="BA577" si="1301">BA417</f>
        <v>47</v>
      </c>
      <c r="BB577" s="124" t="str">
        <f>'stovky startovka'!AH96</f>
        <v/>
      </c>
      <c r="BC577" s="124">
        <f>'stovky startovka'!AI96</f>
        <v>0</v>
      </c>
      <c r="BD577" s="124" t="str">
        <f>'stovky startovka'!AJ96</f>
        <v/>
      </c>
      <c r="BE577" t="str">
        <f>'stovky startovka'!AO96</f>
        <v/>
      </c>
    </row>
    <row r="578" spans="53:57">
      <c r="BA578" s="124"/>
      <c r="BB578" s="124"/>
      <c r="BC578" s="124"/>
      <c r="BD578" s="124"/>
      <c r="BE578" t="str">
        <f>'stovky startovka'!AO97</f>
        <v/>
      </c>
    </row>
    <row r="579" spans="53:57">
      <c r="BA579" s="124">
        <f t="shared" ref="BA579" si="1302">BA419</f>
        <v>48</v>
      </c>
      <c r="BB579" s="124" t="str">
        <f>'stovky startovka'!AH98</f>
        <v/>
      </c>
      <c r="BC579" s="124">
        <f>'stovky startovka'!AI98</f>
        <v>0</v>
      </c>
      <c r="BD579" s="124" t="str">
        <f>'stovky startovka'!AJ98</f>
        <v/>
      </c>
      <c r="BE579" t="str">
        <f>'stovky startovka'!AO98</f>
        <v/>
      </c>
    </row>
    <row r="580" spans="53:57">
      <c r="BA580" s="124"/>
      <c r="BB580" s="124"/>
      <c r="BC580" s="124"/>
      <c r="BD580" s="124"/>
      <c r="BE580" t="str">
        <f>'stovky startovka'!AO99</f>
        <v/>
      </c>
    </row>
    <row r="581" spans="53:57">
      <c r="BA581" s="124">
        <f t="shared" ref="BA581" si="1303">BA421</f>
        <v>49</v>
      </c>
      <c r="BB581" s="124" t="str">
        <f>'stovky startovka'!AH100</f>
        <v/>
      </c>
      <c r="BC581" s="124">
        <f>'stovky startovka'!AI100</f>
        <v>0</v>
      </c>
      <c r="BD581" s="124" t="str">
        <f>'stovky startovka'!AJ100</f>
        <v/>
      </c>
      <c r="BE581" t="str">
        <f>'stovky startovka'!AO100</f>
        <v/>
      </c>
    </row>
    <row r="582" spans="53:57">
      <c r="BA582" s="124"/>
      <c r="BB582" s="124"/>
      <c r="BC582" s="124"/>
      <c r="BD582" s="124"/>
      <c r="BE582" t="str">
        <f>'stovky startovka'!AO101</f>
        <v/>
      </c>
    </row>
    <row r="583" spans="53:57">
      <c r="BA583" s="124">
        <f t="shared" ref="BA583" si="1304">BA423</f>
        <v>50</v>
      </c>
      <c r="BB583" s="124" t="str">
        <f>'stovky startovka'!AH102</f>
        <v/>
      </c>
      <c r="BC583" s="124">
        <f>'stovky startovka'!AI102</f>
        <v>0</v>
      </c>
      <c r="BD583" s="124" t="str">
        <f>'stovky startovka'!AJ102</f>
        <v/>
      </c>
      <c r="BE583" t="str">
        <f>'stovky startovka'!AO102</f>
        <v/>
      </c>
    </row>
    <row r="584" spans="53:57">
      <c r="BA584" s="124"/>
      <c r="BB584" s="124"/>
      <c r="BC584" s="124"/>
      <c r="BD584" s="124"/>
      <c r="BE584" t="str">
        <f>'stovky startovka'!AO103</f>
        <v/>
      </c>
    </row>
    <row r="585" spans="53:57">
      <c r="BA585" s="124">
        <f t="shared" ref="BA585" si="1305">BA425</f>
        <v>51</v>
      </c>
      <c r="BB585" s="124" t="str">
        <f>'stovky startovka'!AH104</f>
        <v/>
      </c>
      <c r="BC585" s="124">
        <f>'stovky startovka'!AI104</f>
        <v>0</v>
      </c>
      <c r="BD585" s="124" t="str">
        <f>'stovky startovka'!AJ104</f>
        <v/>
      </c>
      <c r="BE585" t="str">
        <f>'stovky startovka'!AO104</f>
        <v/>
      </c>
    </row>
    <row r="586" spans="53:57">
      <c r="BA586" s="124"/>
      <c r="BB586" s="124"/>
      <c r="BC586" s="124"/>
      <c r="BD586" s="124"/>
      <c r="BE586" t="str">
        <f>'stovky startovka'!AO105</f>
        <v/>
      </c>
    </row>
    <row r="587" spans="53:57">
      <c r="BA587" s="124">
        <f t="shared" ref="BA587" si="1306">BA427</f>
        <v>52</v>
      </c>
      <c r="BB587" s="124" t="str">
        <f>'stovky startovka'!AH106</f>
        <v/>
      </c>
      <c r="BC587" s="124">
        <f>'stovky startovka'!AI106</f>
        <v>0</v>
      </c>
      <c r="BD587" s="124" t="str">
        <f>'stovky startovka'!AJ106</f>
        <v/>
      </c>
      <c r="BE587" t="str">
        <f>'stovky startovka'!AO106</f>
        <v/>
      </c>
    </row>
    <row r="588" spans="53:57">
      <c r="BA588" s="124"/>
      <c r="BB588" s="124"/>
      <c r="BC588" s="124"/>
      <c r="BD588" s="124"/>
      <c r="BE588" t="str">
        <f>'stovky startovka'!AO107</f>
        <v/>
      </c>
    </row>
    <row r="589" spans="53:57">
      <c r="BA589" s="124">
        <f t="shared" ref="BA589" si="1307">BA429</f>
        <v>53</v>
      </c>
      <c r="BB589" s="124" t="str">
        <f>'stovky startovka'!AH108</f>
        <v/>
      </c>
      <c r="BC589" s="124">
        <f>'stovky startovka'!AI108</f>
        <v>0</v>
      </c>
      <c r="BD589" s="124" t="str">
        <f>'stovky startovka'!AJ108</f>
        <v/>
      </c>
      <c r="BE589" t="str">
        <f>'stovky startovka'!AO108</f>
        <v/>
      </c>
    </row>
    <row r="590" spans="53:57">
      <c r="BA590" s="124"/>
      <c r="BB590" s="124"/>
      <c r="BC590" s="124"/>
      <c r="BD590" s="124"/>
      <c r="BE590" t="str">
        <f>'stovky startovka'!AO109</f>
        <v/>
      </c>
    </row>
    <row r="591" spans="53:57">
      <c r="BA591" s="124">
        <f t="shared" ref="BA591" si="1308">BA431</f>
        <v>54</v>
      </c>
      <c r="BB591" s="124" t="str">
        <f>'stovky startovka'!AH110</f>
        <v/>
      </c>
      <c r="BC591" s="124">
        <f>'stovky startovka'!AI110</f>
        <v>0</v>
      </c>
      <c r="BD591" s="124" t="str">
        <f>'stovky startovka'!AJ110</f>
        <v/>
      </c>
      <c r="BE591" t="str">
        <f>'stovky startovka'!AO110</f>
        <v/>
      </c>
    </row>
    <row r="592" spans="53:57">
      <c r="BA592" s="124"/>
      <c r="BB592" s="124"/>
      <c r="BC592" s="124"/>
      <c r="BD592" s="124"/>
      <c r="BE592" t="str">
        <f>'stovky startovka'!AO111</f>
        <v/>
      </c>
    </row>
    <row r="593" spans="53:57">
      <c r="BA593" s="124">
        <f t="shared" ref="BA593" si="1309">BA433</f>
        <v>55</v>
      </c>
      <c r="BB593" s="124" t="str">
        <f>'stovky startovka'!AH112</f>
        <v/>
      </c>
      <c r="BC593" s="124">
        <f>'stovky startovka'!AI112</f>
        <v>0</v>
      </c>
      <c r="BD593" s="124" t="str">
        <f>'stovky startovka'!AJ112</f>
        <v/>
      </c>
      <c r="BE593" t="str">
        <f>'stovky startovka'!AO112</f>
        <v/>
      </c>
    </row>
    <row r="594" spans="53:57">
      <c r="BA594" s="124"/>
      <c r="BB594" s="124"/>
      <c r="BC594" s="124"/>
      <c r="BD594" s="124"/>
      <c r="BE594" t="str">
        <f>'stovky startovka'!AO113</f>
        <v/>
      </c>
    </row>
    <row r="595" spans="53:57">
      <c r="BA595" s="124">
        <f>BA435</f>
        <v>56</v>
      </c>
      <c r="BB595" s="124" t="str">
        <f>'stovky startovka'!AH114</f>
        <v/>
      </c>
      <c r="BC595" s="124">
        <f>'stovky startovka'!AI114</f>
        <v>0</v>
      </c>
      <c r="BD595" s="124" t="str">
        <f>'stovky startovka'!AJ114</f>
        <v/>
      </c>
      <c r="BE595" t="str">
        <f>'stovky startovka'!AO114</f>
        <v/>
      </c>
    </row>
    <row r="596" spans="53:57">
      <c r="BA596" s="124"/>
      <c r="BB596" s="124"/>
      <c r="BC596" s="124"/>
      <c r="BD596" s="124"/>
      <c r="BE596" t="str">
        <f>'stovky startovka'!AO115</f>
        <v/>
      </c>
    </row>
    <row r="597" spans="53:57">
      <c r="BA597" s="124">
        <f t="shared" ref="BA597" si="1310">BA437</f>
        <v>57</v>
      </c>
      <c r="BB597" s="124" t="str">
        <f>'stovky startovka'!AH116</f>
        <v/>
      </c>
      <c r="BC597" s="124">
        <f>'stovky startovka'!AI116</f>
        <v>0</v>
      </c>
      <c r="BD597" s="124" t="str">
        <f>'stovky startovka'!AJ116</f>
        <v/>
      </c>
      <c r="BE597" t="str">
        <f>'stovky startovka'!AO116</f>
        <v/>
      </c>
    </row>
    <row r="598" spans="53:57">
      <c r="BA598" s="124"/>
      <c r="BB598" s="124"/>
      <c r="BC598" s="124"/>
      <c r="BD598" s="124"/>
      <c r="BE598" t="str">
        <f>'stovky startovka'!AO117</f>
        <v/>
      </c>
    </row>
    <row r="599" spans="53:57">
      <c r="BA599" s="124">
        <f t="shared" ref="BA599" si="1311">BA439</f>
        <v>58</v>
      </c>
      <c r="BB599" s="124" t="str">
        <f>'stovky startovka'!AH118</f>
        <v/>
      </c>
      <c r="BC599" s="124">
        <f>'stovky startovka'!AI118</f>
        <v>0</v>
      </c>
      <c r="BD599" s="124" t="str">
        <f>'stovky startovka'!AJ118</f>
        <v/>
      </c>
      <c r="BE599" t="str">
        <f>'stovky startovka'!AO118</f>
        <v/>
      </c>
    </row>
    <row r="600" spans="53:57">
      <c r="BA600" s="124"/>
      <c r="BB600" s="124"/>
      <c r="BC600" s="124"/>
      <c r="BD600" s="124"/>
      <c r="BE600" t="str">
        <f>'stovky startovka'!AO119</f>
        <v/>
      </c>
    </row>
    <row r="601" spans="53:57">
      <c r="BA601" s="124">
        <f t="shared" ref="BA601" si="1312">BA441</f>
        <v>59</v>
      </c>
      <c r="BB601" s="124" t="str">
        <f>'stovky startovka'!AH120</f>
        <v/>
      </c>
      <c r="BC601" s="124">
        <f>'stovky startovka'!AI120</f>
        <v>0</v>
      </c>
      <c r="BD601" s="124" t="str">
        <f>'stovky startovka'!AJ120</f>
        <v/>
      </c>
      <c r="BE601" t="str">
        <f>'stovky startovka'!AO120</f>
        <v/>
      </c>
    </row>
    <row r="602" spans="53:57">
      <c r="BA602" s="124"/>
      <c r="BB602" s="124"/>
      <c r="BC602" s="124"/>
      <c r="BD602" s="124"/>
      <c r="BE602" t="str">
        <f>'stovky startovka'!AO121</f>
        <v/>
      </c>
    </row>
    <row r="603" spans="53:57">
      <c r="BA603" s="124">
        <f t="shared" ref="BA603" si="1313">BA443</f>
        <v>60</v>
      </c>
      <c r="BB603" s="124" t="str">
        <f>'stovky startovka'!AH122</f>
        <v/>
      </c>
      <c r="BC603" s="124">
        <f>'stovky startovka'!AI122</f>
        <v>0</v>
      </c>
      <c r="BD603" s="124" t="str">
        <f>'stovky startovka'!AJ122</f>
        <v/>
      </c>
      <c r="BE603" t="str">
        <f>'stovky startovka'!AO122</f>
        <v/>
      </c>
    </row>
    <row r="604" spans="53:57">
      <c r="BA604" s="124"/>
      <c r="BB604" s="124"/>
      <c r="BC604" s="124"/>
      <c r="BD604" s="124"/>
      <c r="BE604" t="str">
        <f>'stovky startovka'!AO123</f>
        <v/>
      </c>
    </row>
    <row r="605" spans="53:57">
      <c r="BA605" s="124">
        <f t="shared" ref="BA605" si="1314">BA445</f>
        <v>61</v>
      </c>
      <c r="BB605" s="124" t="str">
        <f>'stovky startovka'!AH124</f>
        <v/>
      </c>
      <c r="BC605" s="124">
        <f>'stovky startovka'!AI124</f>
        <v>0</v>
      </c>
      <c r="BD605" s="124" t="str">
        <f>'stovky startovka'!AJ124</f>
        <v/>
      </c>
      <c r="BE605" t="str">
        <f>'stovky startovka'!AO124</f>
        <v/>
      </c>
    </row>
    <row r="606" spans="53:57">
      <c r="BA606" s="124"/>
      <c r="BB606" s="124"/>
      <c r="BC606" s="124"/>
      <c r="BD606" s="124"/>
      <c r="BE606" t="str">
        <f>'stovky startovka'!AO125</f>
        <v/>
      </c>
    </row>
    <row r="607" spans="53:57">
      <c r="BA607" s="124">
        <f t="shared" ref="BA607" si="1315">BA447</f>
        <v>62</v>
      </c>
      <c r="BB607" s="124" t="str">
        <f>'stovky startovka'!AH126</f>
        <v/>
      </c>
      <c r="BC607" s="124">
        <f>'stovky startovka'!AI126</f>
        <v>0</v>
      </c>
      <c r="BD607" s="124" t="str">
        <f>'stovky startovka'!AJ126</f>
        <v/>
      </c>
      <c r="BE607" t="str">
        <f>'stovky startovka'!AO126</f>
        <v/>
      </c>
    </row>
    <row r="608" spans="53:57">
      <c r="BA608" s="124"/>
      <c r="BB608" s="124"/>
      <c r="BC608" s="124"/>
      <c r="BD608" s="124"/>
      <c r="BE608" t="str">
        <f>'stovky startovka'!AO127</f>
        <v/>
      </c>
    </row>
    <row r="609" spans="53:57">
      <c r="BA609" s="124">
        <f t="shared" ref="BA609" si="1316">BA449</f>
        <v>63</v>
      </c>
      <c r="BB609" s="124" t="str">
        <f>'stovky startovka'!AH128</f>
        <v/>
      </c>
      <c r="BC609" s="124">
        <f>'stovky startovka'!AI128</f>
        <v>0</v>
      </c>
      <c r="BD609" s="124" t="str">
        <f>'stovky startovka'!AJ128</f>
        <v/>
      </c>
      <c r="BE609" t="str">
        <f>'stovky startovka'!AO128</f>
        <v/>
      </c>
    </row>
    <row r="610" spans="53:57">
      <c r="BA610" s="124"/>
      <c r="BB610" s="124"/>
      <c r="BC610" s="124"/>
      <c r="BD610" s="124"/>
      <c r="BE610" t="str">
        <f>'stovky startovka'!AO129</f>
        <v/>
      </c>
    </row>
    <row r="611" spans="53:57">
      <c r="BA611" s="124">
        <f t="shared" ref="BA611" si="1317">BA451</f>
        <v>64</v>
      </c>
      <c r="BB611" s="124" t="str">
        <f>'stovky startovka'!AH130</f>
        <v/>
      </c>
      <c r="BC611" s="124">
        <f>'stovky startovka'!AI130</f>
        <v>0</v>
      </c>
      <c r="BD611" s="124" t="str">
        <f>'stovky startovka'!AJ130</f>
        <v/>
      </c>
      <c r="BE611" t="str">
        <f>'stovky startovka'!AO130</f>
        <v/>
      </c>
    </row>
    <row r="612" spans="53:57">
      <c r="BA612" s="124"/>
      <c r="BB612" s="124"/>
      <c r="BC612" s="124"/>
      <c r="BD612" s="124"/>
      <c r="BE612" t="str">
        <f>'stovky startovka'!AO131</f>
        <v/>
      </c>
    </row>
    <row r="613" spans="53:57">
      <c r="BA613" s="124">
        <f t="shared" ref="BA613" si="1318">BA453</f>
        <v>65</v>
      </c>
      <c r="BB613" s="124" t="str">
        <f>'stovky startovka'!AH132</f>
        <v/>
      </c>
      <c r="BC613" s="124">
        <f>'stovky startovka'!AI132</f>
        <v>0</v>
      </c>
      <c r="BD613" s="124" t="str">
        <f>'stovky startovka'!AJ132</f>
        <v/>
      </c>
      <c r="BE613" t="str">
        <f>'stovky startovka'!AO132</f>
        <v/>
      </c>
    </row>
    <row r="614" spans="53:57">
      <c r="BA614" s="124"/>
      <c r="BB614" s="124"/>
      <c r="BC614" s="124"/>
      <c r="BD614" s="124"/>
      <c r="BE614" t="str">
        <f>'stovky startovka'!AO133</f>
        <v/>
      </c>
    </row>
    <row r="615" spans="53:57">
      <c r="BA615" s="124">
        <f t="shared" ref="BA615" si="1319">BA455</f>
        <v>66</v>
      </c>
      <c r="BB615" s="124" t="str">
        <f>'stovky startovka'!AH134</f>
        <v/>
      </c>
      <c r="BC615" s="124">
        <f>'stovky startovka'!AI134</f>
        <v>0</v>
      </c>
      <c r="BD615" s="124" t="str">
        <f>'stovky startovka'!AJ134</f>
        <v/>
      </c>
      <c r="BE615" t="str">
        <f>'stovky startovka'!AO134</f>
        <v/>
      </c>
    </row>
    <row r="616" spans="53:57">
      <c r="BA616" s="124"/>
      <c r="BB616" s="124"/>
      <c r="BC616" s="124"/>
      <c r="BD616" s="124"/>
      <c r="BE616" t="str">
        <f>'stovky startovka'!AO135</f>
        <v/>
      </c>
    </row>
    <row r="617" spans="53:57">
      <c r="BA617" s="124">
        <f>BA457</f>
        <v>67</v>
      </c>
      <c r="BB617" s="124" t="str">
        <f>'stovky startovka'!AH136</f>
        <v/>
      </c>
      <c r="BC617" s="124">
        <f>'stovky startovka'!AI136</f>
        <v>0</v>
      </c>
      <c r="BD617" s="124" t="str">
        <f>'stovky startovka'!AJ136</f>
        <v/>
      </c>
      <c r="BE617" t="str">
        <f>'stovky startovka'!AO136</f>
        <v/>
      </c>
    </row>
    <row r="618" spans="53:57">
      <c r="BA618" s="124"/>
      <c r="BB618" s="124"/>
      <c r="BC618" s="124"/>
      <c r="BD618" s="124"/>
      <c r="BE618" t="str">
        <f>'stovky startovka'!AO137</f>
        <v/>
      </c>
    </row>
    <row r="619" spans="53:57">
      <c r="BA619" s="124">
        <f t="shared" ref="BA619" si="1320">BA459</f>
        <v>68</v>
      </c>
      <c r="BB619" s="124" t="str">
        <f>'stovky startovka'!AH138</f>
        <v/>
      </c>
      <c r="BC619" s="124">
        <f>'stovky startovka'!AI138</f>
        <v>0</v>
      </c>
      <c r="BD619" s="124" t="str">
        <f>'stovky startovka'!AJ138</f>
        <v/>
      </c>
      <c r="BE619" t="str">
        <f>'stovky startovka'!AO138</f>
        <v/>
      </c>
    </row>
    <row r="620" spans="53:57">
      <c r="BA620" s="124"/>
      <c r="BB620" s="124"/>
      <c r="BC620" s="124"/>
      <c r="BD620" s="124"/>
      <c r="BE620" t="str">
        <f>'stovky startovka'!AO139</f>
        <v/>
      </c>
    </row>
    <row r="621" spans="53:57">
      <c r="BA621" s="124">
        <f t="shared" ref="BA621" si="1321">BA461</f>
        <v>69</v>
      </c>
      <c r="BB621" s="124" t="str">
        <f>'stovky startovka'!AH140</f>
        <v/>
      </c>
      <c r="BC621" s="124">
        <f>'stovky startovka'!AI140</f>
        <v>0</v>
      </c>
      <c r="BD621" s="124" t="str">
        <f>'stovky startovka'!AJ140</f>
        <v/>
      </c>
      <c r="BE621" t="str">
        <f>'stovky startovka'!AO140</f>
        <v/>
      </c>
    </row>
    <row r="622" spans="53:57">
      <c r="BA622" s="124"/>
      <c r="BB622" s="124"/>
      <c r="BC622" s="124"/>
      <c r="BD622" s="124"/>
      <c r="BE622" t="str">
        <f>'stovky startovka'!AO141</f>
        <v/>
      </c>
    </row>
    <row r="623" spans="53:57">
      <c r="BA623" s="124">
        <f t="shared" ref="BA623" si="1322">BA463</f>
        <v>70</v>
      </c>
      <c r="BB623" s="124" t="str">
        <f>'stovky startovka'!AH142</f>
        <v/>
      </c>
      <c r="BC623" s="124">
        <f>'stovky startovka'!AI142</f>
        <v>0</v>
      </c>
      <c r="BD623" s="124" t="str">
        <f>'stovky startovka'!AJ142</f>
        <v/>
      </c>
      <c r="BE623" t="str">
        <f>'stovky startovka'!AO142</f>
        <v/>
      </c>
    </row>
    <row r="624" spans="53:57">
      <c r="BA624" s="124"/>
      <c r="BB624" s="124"/>
      <c r="BC624" s="124"/>
      <c r="BD624" s="124"/>
      <c r="BE624" t="str">
        <f>'stovky startovka'!AO143</f>
        <v/>
      </c>
    </row>
    <row r="625" spans="53:57">
      <c r="BA625" s="124">
        <f t="shared" ref="BA625" si="1323">BA465</f>
        <v>71</v>
      </c>
      <c r="BB625" s="124" t="str">
        <f>'stovky startovka'!AH144</f>
        <v/>
      </c>
      <c r="BC625" s="124">
        <f>'stovky startovka'!AI144</f>
        <v>0</v>
      </c>
      <c r="BD625" s="124" t="str">
        <f>'stovky startovka'!AJ144</f>
        <v/>
      </c>
      <c r="BE625" t="str">
        <f>'stovky startovka'!AO144</f>
        <v/>
      </c>
    </row>
    <row r="626" spans="53:57">
      <c r="BA626" s="124"/>
      <c r="BB626" s="124"/>
      <c r="BC626" s="124"/>
      <c r="BD626" s="124"/>
      <c r="BE626" t="str">
        <f>'stovky startovka'!AO145</f>
        <v/>
      </c>
    </row>
    <row r="627" spans="53:57">
      <c r="BA627" s="124">
        <f t="shared" ref="BA627" si="1324">BA467</f>
        <v>72</v>
      </c>
      <c r="BB627" s="124" t="str">
        <f>'stovky startovka'!AH146</f>
        <v/>
      </c>
      <c r="BC627" s="124">
        <f>'stovky startovka'!AI146</f>
        <v>0</v>
      </c>
      <c r="BD627" s="124" t="str">
        <f>'stovky startovka'!AJ146</f>
        <v/>
      </c>
      <c r="BE627" t="str">
        <f>'stovky startovka'!AO146</f>
        <v/>
      </c>
    </row>
    <row r="628" spans="53:57">
      <c r="BA628" s="124"/>
      <c r="BB628" s="124"/>
      <c r="BC628" s="124"/>
      <c r="BD628" s="124"/>
      <c r="BE628" t="str">
        <f>'stovky startovka'!AO147</f>
        <v/>
      </c>
    </row>
    <row r="629" spans="53:57">
      <c r="BA629" s="124">
        <f t="shared" ref="BA629" si="1325">BA469</f>
        <v>73</v>
      </c>
      <c r="BB629" s="124" t="str">
        <f>'stovky startovka'!AH148</f>
        <v/>
      </c>
      <c r="BC629" s="124">
        <f>'stovky startovka'!AI148</f>
        <v>0</v>
      </c>
      <c r="BD629" s="124" t="str">
        <f>'stovky startovka'!AJ148</f>
        <v/>
      </c>
      <c r="BE629" t="str">
        <f>'stovky startovka'!AO148</f>
        <v/>
      </c>
    </row>
    <row r="630" spans="53:57">
      <c r="BA630" s="124"/>
      <c r="BB630" s="124"/>
      <c r="BC630" s="124"/>
      <c r="BD630" s="124"/>
      <c r="BE630" t="str">
        <f>'stovky startovka'!AO149</f>
        <v/>
      </c>
    </row>
    <row r="631" spans="53:57">
      <c r="BA631" s="124">
        <f t="shared" ref="BA631" si="1326">BA471</f>
        <v>74</v>
      </c>
      <c r="BB631" s="124" t="str">
        <f>'stovky startovka'!AH150</f>
        <v/>
      </c>
      <c r="BC631" s="124">
        <f>'stovky startovka'!AI150</f>
        <v>0</v>
      </c>
      <c r="BD631" s="124" t="str">
        <f>'stovky startovka'!AJ150</f>
        <v/>
      </c>
      <c r="BE631" t="str">
        <f>'stovky startovka'!AO150</f>
        <v/>
      </c>
    </row>
    <row r="632" spans="53:57">
      <c r="BA632" s="124"/>
      <c r="BB632" s="124"/>
      <c r="BC632" s="124"/>
      <c r="BD632" s="124"/>
      <c r="BE632" t="str">
        <f>'stovky startovka'!AO151</f>
        <v/>
      </c>
    </row>
    <row r="633" spans="53:57">
      <c r="BA633" s="124">
        <f t="shared" ref="BA633" si="1327">BA473</f>
        <v>75</v>
      </c>
      <c r="BB633" s="124" t="str">
        <f>'stovky startovka'!AH152</f>
        <v/>
      </c>
      <c r="BC633" s="124">
        <f>'stovky startovka'!AI152</f>
        <v>0</v>
      </c>
      <c r="BD633" s="124" t="str">
        <f>'stovky startovka'!AJ152</f>
        <v/>
      </c>
      <c r="BE633" t="str">
        <f>'stovky startovka'!AO152</f>
        <v/>
      </c>
    </row>
    <row r="634" spans="53:57">
      <c r="BA634" s="124"/>
      <c r="BB634" s="124"/>
      <c r="BC634" s="124"/>
      <c r="BD634" s="124"/>
      <c r="BE634" t="str">
        <f>'stovky startovka'!AO153</f>
        <v/>
      </c>
    </row>
    <row r="635" spans="53:57">
      <c r="BA635" s="124">
        <f t="shared" ref="BA635" si="1328">BA475</f>
        <v>76</v>
      </c>
      <c r="BB635" s="124" t="str">
        <f>'stovky startovka'!AH154</f>
        <v/>
      </c>
      <c r="BC635" s="124">
        <f>'stovky startovka'!AI154</f>
        <v>0</v>
      </c>
      <c r="BD635" s="124" t="str">
        <f>'stovky startovka'!AJ154</f>
        <v/>
      </c>
      <c r="BE635" t="str">
        <f>'stovky startovka'!AO154</f>
        <v/>
      </c>
    </row>
    <row r="636" spans="53:57">
      <c r="BA636" s="124"/>
      <c r="BB636" s="124"/>
      <c r="BC636" s="124"/>
      <c r="BD636" s="124"/>
      <c r="BE636" t="str">
        <f>'stovky startovka'!AO155</f>
        <v/>
      </c>
    </row>
    <row r="637" spans="53:57">
      <c r="BA637" s="124">
        <f t="shared" ref="BA637" si="1329">BA477</f>
        <v>77</v>
      </c>
      <c r="BB637" s="124" t="str">
        <f>'stovky startovka'!AH156</f>
        <v/>
      </c>
      <c r="BC637" s="124">
        <f>'stovky startovka'!AI156</f>
        <v>0</v>
      </c>
      <c r="BD637" s="124" t="str">
        <f>'stovky startovka'!AJ156</f>
        <v/>
      </c>
      <c r="BE637" t="str">
        <f>'stovky startovka'!AO156</f>
        <v/>
      </c>
    </row>
    <row r="638" spans="53:57">
      <c r="BA638" s="124"/>
      <c r="BB638" s="124"/>
      <c r="BC638" s="124"/>
      <c r="BD638" s="124"/>
      <c r="BE638" t="str">
        <f>'stovky startovka'!AO157</f>
        <v/>
      </c>
    </row>
    <row r="639" spans="53:57">
      <c r="BA639" s="124">
        <f t="shared" ref="BA639" si="1330">BA479</f>
        <v>78</v>
      </c>
      <c r="BB639" s="124" t="str">
        <f>'stovky startovka'!AH158</f>
        <v/>
      </c>
      <c r="BC639" s="124">
        <f>'stovky startovka'!AI158</f>
        <v>0</v>
      </c>
      <c r="BD639" s="124" t="str">
        <f>'stovky startovka'!AJ158</f>
        <v/>
      </c>
      <c r="BE639" t="str">
        <f>'stovky startovka'!AO158</f>
        <v/>
      </c>
    </row>
    <row r="640" spans="53:57">
      <c r="BA640" s="124"/>
      <c r="BB640" s="124"/>
      <c r="BC640" s="124"/>
      <c r="BD640" s="124"/>
      <c r="BE640" t="str">
        <f>'stovky startovka'!AO159</f>
        <v/>
      </c>
    </row>
    <row r="641" spans="53:57">
      <c r="BA641" s="124">
        <f>BA481</f>
        <v>79</v>
      </c>
      <c r="BB641" s="124" t="str">
        <f>'stovky startovka'!AH160</f>
        <v/>
      </c>
      <c r="BC641" s="124">
        <f>'stovky startovka'!AI160</f>
        <v>0</v>
      </c>
      <c r="BD641" s="124" t="str">
        <f>'stovky startovka'!AJ160</f>
        <v/>
      </c>
      <c r="BE641" t="str">
        <f>'stovky startovka'!AO160</f>
        <v/>
      </c>
    </row>
    <row r="642" spans="53:57">
      <c r="BA642" s="124"/>
      <c r="BB642" s="124"/>
      <c r="BC642" s="124"/>
      <c r="BD642" s="124"/>
      <c r="BE642" t="str">
        <f>'stovky startovka'!AO161</f>
        <v/>
      </c>
    </row>
    <row r="643" spans="53:57">
      <c r="BA643" s="124">
        <f t="shared" ref="BA643" si="1331">BA483</f>
        <v>80</v>
      </c>
      <c r="BB643" s="124" t="str">
        <f>'stovky startovka'!AH162</f>
        <v/>
      </c>
      <c r="BC643" s="124">
        <f>'stovky startovka'!AI162</f>
        <v>0</v>
      </c>
      <c r="BD643" s="124" t="str">
        <f>'stovky startovka'!AJ162</f>
        <v/>
      </c>
      <c r="BE643" t="str">
        <f>'stovky startovka'!AO162</f>
        <v/>
      </c>
    </row>
    <row r="644" spans="53:57">
      <c r="BA644" s="124"/>
      <c r="BB644" s="124"/>
      <c r="BC644" s="124"/>
      <c r="BD644" s="124"/>
      <c r="BE644" t="str">
        <f>'stovky startovka'!AO163</f>
        <v/>
      </c>
    </row>
  </sheetData>
  <mergeCells count="3381">
    <mergeCell ref="BG66:BG67"/>
    <mergeCell ref="BG68:BG69"/>
    <mergeCell ref="BG70:BG71"/>
    <mergeCell ref="BG72:BG73"/>
    <mergeCell ref="BG74:BG75"/>
    <mergeCell ref="BG56:BG57"/>
    <mergeCell ref="BG58:BG59"/>
    <mergeCell ref="BG60:BG61"/>
    <mergeCell ref="BG62:BG63"/>
    <mergeCell ref="BG64:BG65"/>
    <mergeCell ref="BG40:BG41"/>
    <mergeCell ref="BG42:BG43"/>
    <mergeCell ref="BG44:BG45"/>
    <mergeCell ref="BG46:BG47"/>
    <mergeCell ref="BG48:BG49"/>
    <mergeCell ref="BG30:BG31"/>
    <mergeCell ref="BG32:BG33"/>
    <mergeCell ref="BG34:BG35"/>
    <mergeCell ref="BG36:BG37"/>
    <mergeCell ref="BG38:BG39"/>
    <mergeCell ref="BG14:BG15"/>
    <mergeCell ref="BG16:BG17"/>
    <mergeCell ref="BG18:BG19"/>
    <mergeCell ref="BG20:BG21"/>
    <mergeCell ref="BG22:BG23"/>
    <mergeCell ref="BG4:BG5"/>
    <mergeCell ref="BG6:BG7"/>
    <mergeCell ref="BG8:BG9"/>
    <mergeCell ref="BG10:BG11"/>
    <mergeCell ref="BG12:BG13"/>
    <mergeCell ref="BV72:BV73"/>
    <mergeCell ref="BW72:BW73"/>
    <mergeCell ref="BR74:BR75"/>
    <mergeCell ref="BV74:BV75"/>
    <mergeCell ref="BW74:BW75"/>
    <mergeCell ref="BV68:BV69"/>
    <mergeCell ref="BW68:BW69"/>
    <mergeCell ref="BR70:BR71"/>
    <mergeCell ref="BV70:BV71"/>
    <mergeCell ref="BW70:BW71"/>
    <mergeCell ref="BV64:BV65"/>
    <mergeCell ref="BW64:BW65"/>
    <mergeCell ref="BR66:BR67"/>
    <mergeCell ref="BV66:BV67"/>
    <mergeCell ref="BW66:BW67"/>
    <mergeCell ref="BV60:BV61"/>
    <mergeCell ref="BW60:BW61"/>
    <mergeCell ref="BR62:BR63"/>
    <mergeCell ref="BV62:BV63"/>
    <mergeCell ref="BW62:BW63"/>
    <mergeCell ref="BV56:BV57"/>
    <mergeCell ref="BW56:BW57"/>
    <mergeCell ref="BV58:BV59"/>
    <mergeCell ref="BW58:BW59"/>
    <mergeCell ref="BV46:BV47"/>
    <mergeCell ref="BW46:BW47"/>
    <mergeCell ref="BR48:BR49"/>
    <mergeCell ref="BV48:BV49"/>
    <mergeCell ref="BW48:BW49"/>
    <mergeCell ref="BV42:BV43"/>
    <mergeCell ref="BW42:BW43"/>
    <mergeCell ref="BR44:BR45"/>
    <mergeCell ref="BV44:BV45"/>
    <mergeCell ref="BW44:BW45"/>
    <mergeCell ref="BV38:BV39"/>
    <mergeCell ref="BW38:BW39"/>
    <mergeCell ref="BR40:BR41"/>
    <mergeCell ref="BV40:BV41"/>
    <mergeCell ref="BW40:BW41"/>
    <mergeCell ref="BV34:BV35"/>
    <mergeCell ref="BW34:BW35"/>
    <mergeCell ref="BR36:BR37"/>
    <mergeCell ref="BV36:BV37"/>
    <mergeCell ref="BW36:BW37"/>
    <mergeCell ref="BV30:BV31"/>
    <mergeCell ref="BW30:BW31"/>
    <mergeCell ref="BR32:BR33"/>
    <mergeCell ref="BV32:BV33"/>
    <mergeCell ref="BW32:BW33"/>
    <mergeCell ref="BV20:BV21"/>
    <mergeCell ref="BW20:BW21"/>
    <mergeCell ref="BR22:BR23"/>
    <mergeCell ref="BV22:BV23"/>
    <mergeCell ref="BW22:BW23"/>
    <mergeCell ref="BV16:BV17"/>
    <mergeCell ref="BW16:BW17"/>
    <mergeCell ref="BR18:BR19"/>
    <mergeCell ref="BV18:BV19"/>
    <mergeCell ref="BW18:BW19"/>
    <mergeCell ref="BV12:BV13"/>
    <mergeCell ref="BW12:BW13"/>
    <mergeCell ref="BR14:BR15"/>
    <mergeCell ref="BV14:BV15"/>
    <mergeCell ref="BW14:BW15"/>
    <mergeCell ref="BV8:BV9"/>
    <mergeCell ref="BW8:BW9"/>
    <mergeCell ref="BR10:BR11"/>
    <mergeCell ref="BV10:BV11"/>
    <mergeCell ref="BW10:BW11"/>
    <mergeCell ref="BV4:BV5"/>
    <mergeCell ref="BW4:BW5"/>
    <mergeCell ref="BR6:BR7"/>
    <mergeCell ref="BV6:BV7"/>
    <mergeCell ref="BW6:BW7"/>
    <mergeCell ref="BQ74:BQ75"/>
    <mergeCell ref="BS74:BS75"/>
    <mergeCell ref="BT74:BT75"/>
    <mergeCell ref="BQ72:BQ73"/>
    <mergeCell ref="BS72:BS73"/>
    <mergeCell ref="BT72:BT73"/>
    <mergeCell ref="BR72:BR73"/>
    <mergeCell ref="BQ70:BQ71"/>
    <mergeCell ref="BS70:BS71"/>
    <mergeCell ref="BT70:BT71"/>
    <mergeCell ref="BQ68:BQ69"/>
    <mergeCell ref="BS68:BS69"/>
    <mergeCell ref="BT68:BT69"/>
    <mergeCell ref="BR68:BR69"/>
    <mergeCell ref="BQ66:BQ67"/>
    <mergeCell ref="BS66:BS67"/>
    <mergeCell ref="BT66:BT67"/>
    <mergeCell ref="BQ64:BQ65"/>
    <mergeCell ref="BS64:BS65"/>
    <mergeCell ref="BT64:BT65"/>
    <mergeCell ref="BR64:BR65"/>
    <mergeCell ref="BQ62:BQ63"/>
    <mergeCell ref="BS62:BS63"/>
    <mergeCell ref="BT62:BT63"/>
    <mergeCell ref="BQ60:BQ61"/>
    <mergeCell ref="BS60:BS61"/>
    <mergeCell ref="BT60:BT61"/>
    <mergeCell ref="BR60:BR61"/>
    <mergeCell ref="BQ58:BQ59"/>
    <mergeCell ref="BS58:BS59"/>
    <mergeCell ref="BT58:BT59"/>
    <mergeCell ref="BQ56:BQ57"/>
    <mergeCell ref="BS56:BS57"/>
    <mergeCell ref="BT56:BT57"/>
    <mergeCell ref="BR56:BR57"/>
    <mergeCell ref="BR58:BR59"/>
    <mergeCell ref="BQ48:BQ49"/>
    <mergeCell ref="BS48:BS49"/>
    <mergeCell ref="BT48:BT49"/>
    <mergeCell ref="BQ46:BQ47"/>
    <mergeCell ref="BS46:BS47"/>
    <mergeCell ref="BT46:BT47"/>
    <mergeCell ref="BR46:BR47"/>
    <mergeCell ref="BQ44:BQ45"/>
    <mergeCell ref="BS44:BS45"/>
    <mergeCell ref="BT44:BT45"/>
    <mergeCell ref="BQ42:BQ43"/>
    <mergeCell ref="BS42:BS43"/>
    <mergeCell ref="BT42:BT43"/>
    <mergeCell ref="BR42:BR43"/>
    <mergeCell ref="BQ40:BQ41"/>
    <mergeCell ref="BS40:BS41"/>
    <mergeCell ref="BT40:BT41"/>
    <mergeCell ref="BQ38:BQ39"/>
    <mergeCell ref="BS38:BS39"/>
    <mergeCell ref="BT38:BT39"/>
    <mergeCell ref="BR38:BR39"/>
    <mergeCell ref="BQ36:BQ37"/>
    <mergeCell ref="BS36:BS37"/>
    <mergeCell ref="BT36:BT37"/>
    <mergeCell ref="BQ34:BQ35"/>
    <mergeCell ref="BS34:BS35"/>
    <mergeCell ref="BT34:BT35"/>
    <mergeCell ref="BR34:BR35"/>
    <mergeCell ref="BQ32:BQ33"/>
    <mergeCell ref="BS32:BS33"/>
    <mergeCell ref="BT32:BT33"/>
    <mergeCell ref="BQ30:BQ31"/>
    <mergeCell ref="BS30:BS31"/>
    <mergeCell ref="BT30:BT31"/>
    <mergeCell ref="BR30:BR31"/>
    <mergeCell ref="BQ22:BQ23"/>
    <mergeCell ref="BS22:BS23"/>
    <mergeCell ref="BT22:BT23"/>
    <mergeCell ref="BQ20:BQ21"/>
    <mergeCell ref="BS20:BS21"/>
    <mergeCell ref="BT20:BT21"/>
    <mergeCell ref="BR20:BR21"/>
    <mergeCell ref="BQ18:BQ19"/>
    <mergeCell ref="BS18:BS19"/>
    <mergeCell ref="BT18:BT19"/>
    <mergeCell ref="BQ16:BQ17"/>
    <mergeCell ref="BS16:BS17"/>
    <mergeCell ref="BT16:BT17"/>
    <mergeCell ref="BR16:BR17"/>
    <mergeCell ref="BQ14:BQ15"/>
    <mergeCell ref="BS14:BS15"/>
    <mergeCell ref="BT14:BT15"/>
    <mergeCell ref="BQ12:BQ13"/>
    <mergeCell ref="BS12:BS13"/>
    <mergeCell ref="BT12:BT13"/>
    <mergeCell ref="BR12:BR13"/>
    <mergeCell ref="BQ10:BQ11"/>
    <mergeCell ref="BS10:BS11"/>
    <mergeCell ref="BT10:BT11"/>
    <mergeCell ref="BQ8:BQ9"/>
    <mergeCell ref="BS8:BS9"/>
    <mergeCell ref="BT8:BT9"/>
    <mergeCell ref="BR8:BR9"/>
    <mergeCell ref="BQ6:BQ7"/>
    <mergeCell ref="BS6:BS7"/>
    <mergeCell ref="BT6:BT7"/>
    <mergeCell ref="BQ4:BQ5"/>
    <mergeCell ref="BS4:BS5"/>
    <mergeCell ref="BT4:BT5"/>
    <mergeCell ref="BR4:BR5"/>
    <mergeCell ref="BH74:BH75"/>
    <mergeCell ref="BI74:BI75"/>
    <mergeCell ref="BJ74:BJ75"/>
    <mergeCell ref="BL74:BL75"/>
    <mergeCell ref="BM74:BM75"/>
    <mergeCell ref="BH72:BH73"/>
    <mergeCell ref="BI72:BI73"/>
    <mergeCell ref="BJ72:BJ73"/>
    <mergeCell ref="BL72:BL73"/>
    <mergeCell ref="BM72:BM73"/>
    <mergeCell ref="BH70:BH71"/>
    <mergeCell ref="BI70:BI71"/>
    <mergeCell ref="BJ70:BJ71"/>
    <mergeCell ref="BL70:BL71"/>
    <mergeCell ref="BM70:BM71"/>
    <mergeCell ref="BH68:BH69"/>
    <mergeCell ref="BI68:BI69"/>
    <mergeCell ref="BJ68:BJ69"/>
    <mergeCell ref="BL68:BL69"/>
    <mergeCell ref="BM68:BM69"/>
    <mergeCell ref="BH66:BH67"/>
    <mergeCell ref="BI66:BI67"/>
    <mergeCell ref="BJ66:BJ67"/>
    <mergeCell ref="BL66:BL67"/>
    <mergeCell ref="BM66:BM67"/>
    <mergeCell ref="BH64:BH65"/>
    <mergeCell ref="BI64:BI65"/>
    <mergeCell ref="BJ64:BJ65"/>
    <mergeCell ref="BL64:BL65"/>
    <mergeCell ref="BM64:BM65"/>
    <mergeCell ref="BH62:BH63"/>
    <mergeCell ref="BI62:BI63"/>
    <mergeCell ref="BJ62:BJ63"/>
    <mergeCell ref="BL62:BL63"/>
    <mergeCell ref="BM62:BM63"/>
    <mergeCell ref="BH60:BH61"/>
    <mergeCell ref="BI60:BI61"/>
    <mergeCell ref="BJ60:BJ61"/>
    <mergeCell ref="BL60:BL61"/>
    <mergeCell ref="BM60:BM61"/>
    <mergeCell ref="BH58:BH59"/>
    <mergeCell ref="BI58:BI59"/>
    <mergeCell ref="BJ58:BJ59"/>
    <mergeCell ref="BL58:BL59"/>
    <mergeCell ref="BM58:BM59"/>
    <mergeCell ref="BH56:BH57"/>
    <mergeCell ref="BI56:BI57"/>
    <mergeCell ref="BJ56:BJ57"/>
    <mergeCell ref="BL56:BL57"/>
    <mergeCell ref="BM56:BM57"/>
    <mergeCell ref="BH48:BH49"/>
    <mergeCell ref="BI48:BI49"/>
    <mergeCell ref="BJ48:BJ49"/>
    <mergeCell ref="BL48:BL49"/>
    <mergeCell ref="BM48:BM49"/>
    <mergeCell ref="BH46:BH47"/>
    <mergeCell ref="BI46:BI47"/>
    <mergeCell ref="BJ46:BJ47"/>
    <mergeCell ref="BL46:BL47"/>
    <mergeCell ref="BM46:BM47"/>
    <mergeCell ref="BH44:BH45"/>
    <mergeCell ref="BI44:BI45"/>
    <mergeCell ref="BJ44:BJ45"/>
    <mergeCell ref="BL44:BL45"/>
    <mergeCell ref="BM44:BM45"/>
    <mergeCell ref="BH42:BH43"/>
    <mergeCell ref="BI42:BI43"/>
    <mergeCell ref="BJ42:BJ43"/>
    <mergeCell ref="BL42:BL43"/>
    <mergeCell ref="BM42:BM43"/>
    <mergeCell ref="BH40:BH41"/>
    <mergeCell ref="BI40:BI41"/>
    <mergeCell ref="BJ40:BJ41"/>
    <mergeCell ref="BL40:BL41"/>
    <mergeCell ref="BM40:BM41"/>
    <mergeCell ref="BH38:BH39"/>
    <mergeCell ref="BI38:BI39"/>
    <mergeCell ref="BJ38:BJ39"/>
    <mergeCell ref="BL38:BL39"/>
    <mergeCell ref="BM38:BM39"/>
    <mergeCell ref="BH36:BH37"/>
    <mergeCell ref="BI36:BI37"/>
    <mergeCell ref="BJ36:BJ37"/>
    <mergeCell ref="BL36:BL37"/>
    <mergeCell ref="BM36:BM37"/>
    <mergeCell ref="BH34:BH35"/>
    <mergeCell ref="BI34:BI35"/>
    <mergeCell ref="BJ34:BJ35"/>
    <mergeCell ref="BL34:BL35"/>
    <mergeCell ref="BM34:BM35"/>
    <mergeCell ref="BH32:BH33"/>
    <mergeCell ref="BI32:BI33"/>
    <mergeCell ref="BJ32:BJ33"/>
    <mergeCell ref="BL32:BL33"/>
    <mergeCell ref="BM32:BM33"/>
    <mergeCell ref="BH30:BH31"/>
    <mergeCell ref="BI30:BI31"/>
    <mergeCell ref="BJ30:BJ31"/>
    <mergeCell ref="BL30:BL31"/>
    <mergeCell ref="BM30:BM31"/>
    <mergeCell ref="BM14:BM15"/>
    <mergeCell ref="BM16:BM17"/>
    <mergeCell ref="BM18:BM19"/>
    <mergeCell ref="BM20:BM21"/>
    <mergeCell ref="BM22:BM23"/>
    <mergeCell ref="BM4:BM5"/>
    <mergeCell ref="BM6:BM7"/>
    <mergeCell ref="BM8:BM9"/>
    <mergeCell ref="BM10:BM11"/>
    <mergeCell ref="BM12:BM13"/>
    <mergeCell ref="BH22:BH23"/>
    <mergeCell ref="BI22:BI23"/>
    <mergeCell ref="BJ22:BJ23"/>
    <mergeCell ref="BL4:BL5"/>
    <mergeCell ref="BL6:BL7"/>
    <mergeCell ref="BL8:BL9"/>
    <mergeCell ref="BL10:BL11"/>
    <mergeCell ref="BL12:BL13"/>
    <mergeCell ref="BL14:BL15"/>
    <mergeCell ref="BL16:BL17"/>
    <mergeCell ref="BL18:BL19"/>
    <mergeCell ref="BL20:BL21"/>
    <mergeCell ref="BL22:BL23"/>
    <mergeCell ref="BH18:BH19"/>
    <mergeCell ref="BI18:BI19"/>
    <mergeCell ref="BJ18:BJ19"/>
    <mergeCell ref="BH20:BH21"/>
    <mergeCell ref="BI20:BI21"/>
    <mergeCell ref="BJ20:BJ21"/>
    <mergeCell ref="BJ12:BJ13"/>
    <mergeCell ref="BH14:BH15"/>
    <mergeCell ref="BI14:BI15"/>
    <mergeCell ref="BJ14:BJ15"/>
    <mergeCell ref="BH16:BH17"/>
    <mergeCell ref="BI16:BI17"/>
    <mergeCell ref="BJ16:BJ17"/>
    <mergeCell ref="AF129:AF132"/>
    <mergeCell ref="AF133:AF136"/>
    <mergeCell ref="BH4:BH5"/>
    <mergeCell ref="BI4:BI5"/>
    <mergeCell ref="BJ4:BJ5"/>
    <mergeCell ref="BH6:BH7"/>
    <mergeCell ref="BI6:BI7"/>
    <mergeCell ref="BJ6:BJ7"/>
    <mergeCell ref="BH8:BH9"/>
    <mergeCell ref="BI8:BI9"/>
    <mergeCell ref="BJ8:BJ9"/>
    <mergeCell ref="BH10:BH11"/>
    <mergeCell ref="BI10:BI11"/>
    <mergeCell ref="BJ10:BJ11"/>
    <mergeCell ref="BH12:BH13"/>
    <mergeCell ref="BI12:BI13"/>
    <mergeCell ref="AF109:AF112"/>
    <mergeCell ref="AF113:AF116"/>
    <mergeCell ref="AF117:AF120"/>
    <mergeCell ref="AF121:AF124"/>
    <mergeCell ref="AF125:AF128"/>
    <mergeCell ref="AF5:AF8"/>
    <mergeCell ref="AF9:AF12"/>
    <mergeCell ref="AF13:AF16"/>
    <mergeCell ref="BA135:BA136"/>
    <mergeCell ref="BB135:BB136"/>
    <mergeCell ref="BC135:BC136"/>
    <mergeCell ref="BD135:BD136"/>
    <mergeCell ref="N133:N136"/>
    <mergeCell ref="O133:O136"/>
    <mergeCell ref="AE133:AE136"/>
    <mergeCell ref="AF51:AF54"/>
    <mergeCell ref="AF97:AF100"/>
    <mergeCell ref="AF55:AF58"/>
    <mergeCell ref="AF59:AF62"/>
    <mergeCell ref="AF63:AF66"/>
    <mergeCell ref="AF67:AF70"/>
    <mergeCell ref="AF71:AF74"/>
    <mergeCell ref="AF75:AF78"/>
    <mergeCell ref="AF79:AF82"/>
    <mergeCell ref="AF83:AF86"/>
    <mergeCell ref="AF87:AF90"/>
    <mergeCell ref="AF101:AF104"/>
    <mergeCell ref="AF105:AF108"/>
    <mergeCell ref="N125:N128"/>
    <mergeCell ref="O125:O128"/>
    <mergeCell ref="AE125:AE128"/>
    <mergeCell ref="N129:N132"/>
    <mergeCell ref="O129:O132"/>
    <mergeCell ref="AE129:AE132"/>
    <mergeCell ref="N117:N120"/>
    <mergeCell ref="O117:O120"/>
    <mergeCell ref="AE117:AE120"/>
    <mergeCell ref="N121:N124"/>
    <mergeCell ref="O121:O124"/>
    <mergeCell ref="AE121:AE124"/>
    <mergeCell ref="N109:N112"/>
    <mergeCell ref="O109:O112"/>
    <mergeCell ref="AE109:AE112"/>
    <mergeCell ref="N113:N116"/>
    <mergeCell ref="O113:O116"/>
    <mergeCell ref="AE113:AE116"/>
    <mergeCell ref="N101:N104"/>
    <mergeCell ref="O101:O104"/>
    <mergeCell ref="AE101:AE104"/>
    <mergeCell ref="N105:N108"/>
    <mergeCell ref="O105:O108"/>
    <mergeCell ref="AE105:AE108"/>
    <mergeCell ref="N87:N90"/>
    <mergeCell ref="O87:O90"/>
    <mergeCell ref="AE87:AE90"/>
    <mergeCell ref="N97:N100"/>
    <mergeCell ref="O97:O100"/>
    <mergeCell ref="AE97:AE100"/>
    <mergeCell ref="N79:N82"/>
    <mergeCell ref="O79:O82"/>
    <mergeCell ref="AE79:AE82"/>
    <mergeCell ref="N83:N86"/>
    <mergeCell ref="O83:O86"/>
    <mergeCell ref="AE83:AE86"/>
    <mergeCell ref="N71:N74"/>
    <mergeCell ref="O71:O74"/>
    <mergeCell ref="AE71:AE74"/>
    <mergeCell ref="N75:N78"/>
    <mergeCell ref="O75:O78"/>
    <mergeCell ref="AE75:AE78"/>
    <mergeCell ref="N63:N66"/>
    <mergeCell ref="O63:O66"/>
    <mergeCell ref="AE63:AE66"/>
    <mergeCell ref="N67:N70"/>
    <mergeCell ref="O67:O70"/>
    <mergeCell ref="AE67:AE70"/>
    <mergeCell ref="N55:N58"/>
    <mergeCell ref="O55:O58"/>
    <mergeCell ref="AE55:AE58"/>
    <mergeCell ref="N59:N62"/>
    <mergeCell ref="O59:O62"/>
    <mergeCell ref="AE59:AE62"/>
    <mergeCell ref="N51:N54"/>
    <mergeCell ref="O51:O54"/>
    <mergeCell ref="AE51:AE54"/>
    <mergeCell ref="AF17:AF20"/>
    <mergeCell ref="AF21:AF24"/>
    <mergeCell ref="AF25:AF28"/>
    <mergeCell ref="AF29:AF32"/>
    <mergeCell ref="AF33:AF36"/>
    <mergeCell ref="AF37:AF40"/>
    <mergeCell ref="AF41:AF44"/>
    <mergeCell ref="AE5:AE8"/>
    <mergeCell ref="AE9:AE12"/>
    <mergeCell ref="AE13:AE16"/>
    <mergeCell ref="AE17:AE20"/>
    <mergeCell ref="AE21:AE24"/>
    <mergeCell ref="BA643:BA644"/>
    <mergeCell ref="BB643:BB644"/>
    <mergeCell ref="BB627:BB628"/>
    <mergeCell ref="BA615:BA616"/>
    <mergeCell ref="BB615:BB616"/>
    <mergeCell ref="BA603:BA604"/>
    <mergeCell ref="BB603:BB604"/>
    <mergeCell ref="BA591:BA592"/>
    <mergeCell ref="BB591:BB592"/>
    <mergeCell ref="BA579:BA580"/>
    <mergeCell ref="BB579:BB580"/>
    <mergeCell ref="BA567:BA568"/>
    <mergeCell ref="BB567:BB568"/>
    <mergeCell ref="BA555:BA556"/>
    <mergeCell ref="BB555:BB556"/>
    <mergeCell ref="BA543:BA544"/>
    <mergeCell ref="BB543:BB544"/>
    <mergeCell ref="BC643:BC644"/>
    <mergeCell ref="BD643:BD644"/>
    <mergeCell ref="AE25:AE28"/>
    <mergeCell ref="AE29:AE32"/>
    <mergeCell ref="AE33:AE36"/>
    <mergeCell ref="AE37:AE40"/>
    <mergeCell ref="AE41:AE44"/>
    <mergeCell ref="BA639:BA640"/>
    <mergeCell ref="BB639:BB640"/>
    <mergeCell ref="BC639:BC640"/>
    <mergeCell ref="BD639:BD640"/>
    <mergeCell ref="BA641:BA642"/>
    <mergeCell ref="BB641:BB642"/>
    <mergeCell ref="BC641:BC642"/>
    <mergeCell ref="BD641:BD642"/>
    <mergeCell ref="BA635:BA636"/>
    <mergeCell ref="BB635:BB636"/>
    <mergeCell ref="BC635:BC636"/>
    <mergeCell ref="BD635:BD636"/>
    <mergeCell ref="BA637:BA638"/>
    <mergeCell ref="BB637:BB638"/>
    <mergeCell ref="BC637:BC638"/>
    <mergeCell ref="BD637:BD638"/>
    <mergeCell ref="BA631:BA632"/>
    <mergeCell ref="BB631:BB632"/>
    <mergeCell ref="BC631:BC632"/>
    <mergeCell ref="BD631:BD632"/>
    <mergeCell ref="BA633:BA634"/>
    <mergeCell ref="BB633:BB634"/>
    <mergeCell ref="BC633:BC634"/>
    <mergeCell ref="BD633:BD634"/>
    <mergeCell ref="BA627:BA628"/>
    <mergeCell ref="BC627:BC628"/>
    <mergeCell ref="BD627:BD628"/>
    <mergeCell ref="BA629:BA630"/>
    <mergeCell ref="BB629:BB630"/>
    <mergeCell ref="BC629:BC630"/>
    <mergeCell ref="BD629:BD630"/>
    <mergeCell ref="BA623:BA624"/>
    <mergeCell ref="BB623:BB624"/>
    <mergeCell ref="BC623:BC624"/>
    <mergeCell ref="BD623:BD624"/>
    <mergeCell ref="BA625:BA626"/>
    <mergeCell ref="BB625:BB626"/>
    <mergeCell ref="BC625:BC626"/>
    <mergeCell ref="BD625:BD626"/>
    <mergeCell ref="BA619:BA620"/>
    <mergeCell ref="BB619:BB620"/>
    <mergeCell ref="BC619:BC620"/>
    <mergeCell ref="BD619:BD620"/>
    <mergeCell ref="BA621:BA622"/>
    <mergeCell ref="BB621:BB622"/>
    <mergeCell ref="BC621:BC622"/>
    <mergeCell ref="BD621:BD622"/>
    <mergeCell ref="BC615:BC616"/>
    <mergeCell ref="BD615:BD616"/>
    <mergeCell ref="BA617:BA618"/>
    <mergeCell ref="BB617:BB618"/>
    <mergeCell ref="BC617:BC618"/>
    <mergeCell ref="BD617:BD618"/>
    <mergeCell ref="BA611:BA612"/>
    <mergeCell ref="BB611:BB612"/>
    <mergeCell ref="BC611:BC612"/>
    <mergeCell ref="BD611:BD612"/>
    <mergeCell ref="BA613:BA614"/>
    <mergeCell ref="BB613:BB614"/>
    <mergeCell ref="BC613:BC614"/>
    <mergeCell ref="BD613:BD614"/>
    <mergeCell ref="BA607:BA608"/>
    <mergeCell ref="BB607:BB608"/>
    <mergeCell ref="BC607:BC608"/>
    <mergeCell ref="BD607:BD608"/>
    <mergeCell ref="BA609:BA610"/>
    <mergeCell ref="BB609:BB610"/>
    <mergeCell ref="BC609:BC610"/>
    <mergeCell ref="BD609:BD610"/>
    <mergeCell ref="BC603:BC604"/>
    <mergeCell ref="BD603:BD604"/>
    <mergeCell ref="BA605:BA606"/>
    <mergeCell ref="BB605:BB606"/>
    <mergeCell ref="BC605:BC606"/>
    <mergeCell ref="BD605:BD606"/>
    <mergeCell ref="BA599:BA600"/>
    <mergeCell ref="BB599:BB600"/>
    <mergeCell ref="BC599:BC600"/>
    <mergeCell ref="BD599:BD600"/>
    <mergeCell ref="BA601:BA602"/>
    <mergeCell ref="BB601:BB602"/>
    <mergeCell ref="BC601:BC602"/>
    <mergeCell ref="BD601:BD602"/>
    <mergeCell ref="BA595:BA596"/>
    <mergeCell ref="BB595:BB596"/>
    <mergeCell ref="BC595:BC596"/>
    <mergeCell ref="BD595:BD596"/>
    <mergeCell ref="BA597:BA598"/>
    <mergeCell ref="BB597:BB598"/>
    <mergeCell ref="BC597:BC598"/>
    <mergeCell ref="BD597:BD598"/>
    <mergeCell ref="BC591:BC592"/>
    <mergeCell ref="BD591:BD592"/>
    <mergeCell ref="BA593:BA594"/>
    <mergeCell ref="BB593:BB594"/>
    <mergeCell ref="BC593:BC594"/>
    <mergeCell ref="BD593:BD594"/>
    <mergeCell ref="BA587:BA588"/>
    <mergeCell ref="BB587:BB588"/>
    <mergeCell ref="BC587:BC588"/>
    <mergeCell ref="BD587:BD588"/>
    <mergeCell ref="BA589:BA590"/>
    <mergeCell ref="BB589:BB590"/>
    <mergeCell ref="BC589:BC590"/>
    <mergeCell ref="BD589:BD590"/>
    <mergeCell ref="BA583:BA584"/>
    <mergeCell ref="BB583:BB584"/>
    <mergeCell ref="BC583:BC584"/>
    <mergeCell ref="BD583:BD584"/>
    <mergeCell ref="BA585:BA586"/>
    <mergeCell ref="BB585:BB586"/>
    <mergeCell ref="BC585:BC586"/>
    <mergeCell ref="BD585:BD586"/>
    <mergeCell ref="BC579:BC580"/>
    <mergeCell ref="BD579:BD580"/>
    <mergeCell ref="BA581:BA582"/>
    <mergeCell ref="BB581:BB582"/>
    <mergeCell ref="BC581:BC582"/>
    <mergeCell ref="BD581:BD582"/>
    <mergeCell ref="BA575:BA576"/>
    <mergeCell ref="BB575:BB576"/>
    <mergeCell ref="BC575:BC576"/>
    <mergeCell ref="BD575:BD576"/>
    <mergeCell ref="BA577:BA578"/>
    <mergeCell ref="BB577:BB578"/>
    <mergeCell ref="BC577:BC578"/>
    <mergeCell ref="BD577:BD578"/>
    <mergeCell ref="BA571:BA572"/>
    <mergeCell ref="BB571:BB572"/>
    <mergeCell ref="BC571:BC572"/>
    <mergeCell ref="BD571:BD572"/>
    <mergeCell ref="BA573:BA574"/>
    <mergeCell ref="BB573:BB574"/>
    <mergeCell ref="BC573:BC574"/>
    <mergeCell ref="BD573:BD574"/>
    <mergeCell ref="BC567:BC568"/>
    <mergeCell ref="BD567:BD568"/>
    <mergeCell ref="BA569:BA570"/>
    <mergeCell ref="BB569:BB570"/>
    <mergeCell ref="BC569:BC570"/>
    <mergeCell ref="BD569:BD570"/>
    <mergeCell ref="BA563:BA564"/>
    <mergeCell ref="BB563:BB564"/>
    <mergeCell ref="BC563:BC564"/>
    <mergeCell ref="BD563:BD564"/>
    <mergeCell ref="BA565:BA566"/>
    <mergeCell ref="BB565:BB566"/>
    <mergeCell ref="BC565:BC566"/>
    <mergeCell ref="BD565:BD566"/>
    <mergeCell ref="BA559:BA560"/>
    <mergeCell ref="BB559:BB560"/>
    <mergeCell ref="BC559:BC560"/>
    <mergeCell ref="BD559:BD560"/>
    <mergeCell ref="BA561:BA562"/>
    <mergeCell ref="BB561:BB562"/>
    <mergeCell ref="BC561:BC562"/>
    <mergeCell ref="BD561:BD562"/>
    <mergeCell ref="BC555:BC556"/>
    <mergeCell ref="BD555:BD556"/>
    <mergeCell ref="BA557:BA558"/>
    <mergeCell ref="BB557:BB558"/>
    <mergeCell ref="BC557:BC558"/>
    <mergeCell ref="BD557:BD558"/>
    <mergeCell ref="BA551:BA552"/>
    <mergeCell ref="BB551:BB552"/>
    <mergeCell ref="BC551:BC552"/>
    <mergeCell ref="BD551:BD552"/>
    <mergeCell ref="BA553:BA554"/>
    <mergeCell ref="BB553:BB554"/>
    <mergeCell ref="BC553:BC554"/>
    <mergeCell ref="BD553:BD554"/>
    <mergeCell ref="BA547:BA548"/>
    <mergeCell ref="BB547:BB548"/>
    <mergeCell ref="BC547:BC548"/>
    <mergeCell ref="BD547:BD548"/>
    <mergeCell ref="BA549:BA550"/>
    <mergeCell ref="BB549:BB550"/>
    <mergeCell ref="BC549:BC550"/>
    <mergeCell ref="BD549:BD550"/>
    <mergeCell ref="BC543:BC544"/>
    <mergeCell ref="BD543:BD544"/>
    <mergeCell ref="BA545:BA546"/>
    <mergeCell ref="BB545:BB546"/>
    <mergeCell ref="BC545:BC546"/>
    <mergeCell ref="BD545:BD546"/>
    <mergeCell ref="BA539:BA540"/>
    <mergeCell ref="BB539:BB540"/>
    <mergeCell ref="BC539:BC540"/>
    <mergeCell ref="BD539:BD540"/>
    <mergeCell ref="BA541:BA542"/>
    <mergeCell ref="BB541:BB542"/>
    <mergeCell ref="BC541:BC542"/>
    <mergeCell ref="BD541:BD542"/>
    <mergeCell ref="BA535:BA536"/>
    <mergeCell ref="BB535:BB536"/>
    <mergeCell ref="BC535:BC536"/>
    <mergeCell ref="BD535:BD536"/>
    <mergeCell ref="BA537:BA538"/>
    <mergeCell ref="BB537:BB538"/>
    <mergeCell ref="BC537:BC538"/>
    <mergeCell ref="BD537:BD538"/>
    <mergeCell ref="BA531:BA532"/>
    <mergeCell ref="BB531:BB532"/>
    <mergeCell ref="BC531:BC532"/>
    <mergeCell ref="BD531:BD532"/>
    <mergeCell ref="BA533:BA534"/>
    <mergeCell ref="BB533:BB534"/>
    <mergeCell ref="BC533:BC534"/>
    <mergeCell ref="BD533:BD534"/>
    <mergeCell ref="BA527:BA528"/>
    <mergeCell ref="BB527:BB528"/>
    <mergeCell ref="BC527:BC528"/>
    <mergeCell ref="BD527:BD528"/>
    <mergeCell ref="BA529:BA530"/>
    <mergeCell ref="BB529:BB530"/>
    <mergeCell ref="BC529:BC530"/>
    <mergeCell ref="BD529:BD530"/>
    <mergeCell ref="BA523:BA524"/>
    <mergeCell ref="BB523:BB524"/>
    <mergeCell ref="BC523:BC524"/>
    <mergeCell ref="BD523:BD524"/>
    <mergeCell ref="BA525:BA526"/>
    <mergeCell ref="BB525:BB526"/>
    <mergeCell ref="BC525:BC526"/>
    <mergeCell ref="BD525:BD526"/>
    <mergeCell ref="BA519:BA520"/>
    <mergeCell ref="BB519:BB520"/>
    <mergeCell ref="BC519:BC520"/>
    <mergeCell ref="BD519:BD520"/>
    <mergeCell ref="BA521:BA522"/>
    <mergeCell ref="BB521:BB522"/>
    <mergeCell ref="BC521:BC522"/>
    <mergeCell ref="BD521:BD522"/>
    <mergeCell ref="BA515:BA516"/>
    <mergeCell ref="BB515:BB516"/>
    <mergeCell ref="BC515:BC516"/>
    <mergeCell ref="BD515:BD516"/>
    <mergeCell ref="BA517:BA518"/>
    <mergeCell ref="BB517:BB518"/>
    <mergeCell ref="BC517:BC518"/>
    <mergeCell ref="BD517:BD518"/>
    <mergeCell ref="BA511:BA512"/>
    <mergeCell ref="BB511:BB512"/>
    <mergeCell ref="BC511:BC512"/>
    <mergeCell ref="BD511:BD512"/>
    <mergeCell ref="BA513:BA514"/>
    <mergeCell ref="BB513:BB514"/>
    <mergeCell ref="BC513:BC514"/>
    <mergeCell ref="BD513:BD514"/>
    <mergeCell ref="BA507:BA508"/>
    <mergeCell ref="BB507:BB508"/>
    <mergeCell ref="BC507:BC508"/>
    <mergeCell ref="BD507:BD508"/>
    <mergeCell ref="BA509:BA510"/>
    <mergeCell ref="BB509:BB510"/>
    <mergeCell ref="BC509:BC510"/>
    <mergeCell ref="BD509:BD510"/>
    <mergeCell ref="BA503:BA504"/>
    <mergeCell ref="BB503:BB504"/>
    <mergeCell ref="BC503:BC504"/>
    <mergeCell ref="BD503:BD504"/>
    <mergeCell ref="BA505:BA506"/>
    <mergeCell ref="BB505:BB506"/>
    <mergeCell ref="BC505:BC506"/>
    <mergeCell ref="BD505:BD506"/>
    <mergeCell ref="BA499:BA500"/>
    <mergeCell ref="BB499:BB500"/>
    <mergeCell ref="BC499:BC500"/>
    <mergeCell ref="BD499:BD500"/>
    <mergeCell ref="BA501:BA502"/>
    <mergeCell ref="BB501:BB502"/>
    <mergeCell ref="BC501:BC502"/>
    <mergeCell ref="BD501:BD502"/>
    <mergeCell ref="BA495:BA496"/>
    <mergeCell ref="BB495:BB496"/>
    <mergeCell ref="BC495:BC496"/>
    <mergeCell ref="BD495:BD496"/>
    <mergeCell ref="BA497:BA498"/>
    <mergeCell ref="BB497:BB498"/>
    <mergeCell ref="BC497:BC498"/>
    <mergeCell ref="BD497:BD498"/>
    <mergeCell ref="BA491:BA492"/>
    <mergeCell ref="BB491:BB492"/>
    <mergeCell ref="BC491:BC492"/>
    <mergeCell ref="BD491:BD492"/>
    <mergeCell ref="BA493:BA494"/>
    <mergeCell ref="BB493:BB494"/>
    <mergeCell ref="BC493:BC494"/>
    <mergeCell ref="BD493:BD494"/>
    <mergeCell ref="BA487:BA488"/>
    <mergeCell ref="BB487:BB488"/>
    <mergeCell ref="BC487:BC488"/>
    <mergeCell ref="BD487:BD488"/>
    <mergeCell ref="BA489:BA490"/>
    <mergeCell ref="BB489:BB490"/>
    <mergeCell ref="BC489:BC490"/>
    <mergeCell ref="BD489:BD490"/>
    <mergeCell ref="BA483:BA484"/>
    <mergeCell ref="BB483:BB484"/>
    <mergeCell ref="BC483:BC484"/>
    <mergeCell ref="BD483:BD484"/>
    <mergeCell ref="BA485:BA486"/>
    <mergeCell ref="BB485:BB486"/>
    <mergeCell ref="BC485:BC486"/>
    <mergeCell ref="BD485:BD486"/>
    <mergeCell ref="BA479:BA480"/>
    <mergeCell ref="BB479:BB480"/>
    <mergeCell ref="BC479:BC480"/>
    <mergeCell ref="BD479:BD480"/>
    <mergeCell ref="BA481:BA482"/>
    <mergeCell ref="BB481:BB482"/>
    <mergeCell ref="BC481:BC482"/>
    <mergeCell ref="BD481:BD482"/>
    <mergeCell ref="BA475:BA476"/>
    <mergeCell ref="BB475:BB476"/>
    <mergeCell ref="BC475:BC476"/>
    <mergeCell ref="BD475:BD476"/>
    <mergeCell ref="BA477:BA478"/>
    <mergeCell ref="BB477:BB478"/>
    <mergeCell ref="BC477:BC478"/>
    <mergeCell ref="BD477:BD478"/>
    <mergeCell ref="BA471:BA472"/>
    <mergeCell ref="BB471:BB472"/>
    <mergeCell ref="BC471:BC472"/>
    <mergeCell ref="BD471:BD472"/>
    <mergeCell ref="BA473:BA474"/>
    <mergeCell ref="BB473:BB474"/>
    <mergeCell ref="BC473:BC474"/>
    <mergeCell ref="BD473:BD474"/>
    <mergeCell ref="BA467:BA468"/>
    <mergeCell ref="BB467:BB468"/>
    <mergeCell ref="BC467:BC468"/>
    <mergeCell ref="BD467:BD468"/>
    <mergeCell ref="BA469:BA470"/>
    <mergeCell ref="BB469:BB470"/>
    <mergeCell ref="BC469:BC470"/>
    <mergeCell ref="BD469:BD470"/>
    <mergeCell ref="BA463:BA464"/>
    <mergeCell ref="BB463:BB464"/>
    <mergeCell ref="BC463:BC464"/>
    <mergeCell ref="BD463:BD464"/>
    <mergeCell ref="BA465:BA466"/>
    <mergeCell ref="BB465:BB466"/>
    <mergeCell ref="BC465:BC466"/>
    <mergeCell ref="BD465:BD466"/>
    <mergeCell ref="BA459:BA460"/>
    <mergeCell ref="BB459:BB460"/>
    <mergeCell ref="BC459:BC460"/>
    <mergeCell ref="BD459:BD460"/>
    <mergeCell ref="BA461:BA462"/>
    <mergeCell ref="BB461:BB462"/>
    <mergeCell ref="BC461:BC462"/>
    <mergeCell ref="BD461:BD462"/>
    <mergeCell ref="BA455:BA456"/>
    <mergeCell ref="BB455:BB456"/>
    <mergeCell ref="BC455:BC456"/>
    <mergeCell ref="BD455:BD456"/>
    <mergeCell ref="BA457:BA458"/>
    <mergeCell ref="BB457:BB458"/>
    <mergeCell ref="BC457:BC458"/>
    <mergeCell ref="BD457:BD458"/>
    <mergeCell ref="BA451:BA452"/>
    <mergeCell ref="BB451:BB452"/>
    <mergeCell ref="BC451:BC452"/>
    <mergeCell ref="BD451:BD452"/>
    <mergeCell ref="BA453:BA454"/>
    <mergeCell ref="BB453:BB454"/>
    <mergeCell ref="BC453:BC454"/>
    <mergeCell ref="BD453:BD454"/>
    <mergeCell ref="BA447:BA448"/>
    <mergeCell ref="BB447:BB448"/>
    <mergeCell ref="BC447:BC448"/>
    <mergeCell ref="BD447:BD448"/>
    <mergeCell ref="BA449:BA450"/>
    <mergeCell ref="BB449:BB450"/>
    <mergeCell ref="BC449:BC450"/>
    <mergeCell ref="BD449:BD450"/>
    <mergeCell ref="BA443:BA444"/>
    <mergeCell ref="BB443:BB444"/>
    <mergeCell ref="BC443:BC444"/>
    <mergeCell ref="BD443:BD444"/>
    <mergeCell ref="BA445:BA446"/>
    <mergeCell ref="BB445:BB446"/>
    <mergeCell ref="BC445:BC446"/>
    <mergeCell ref="BD445:BD446"/>
    <mergeCell ref="BA439:BA440"/>
    <mergeCell ref="BB439:BB440"/>
    <mergeCell ref="BC439:BC440"/>
    <mergeCell ref="BD439:BD440"/>
    <mergeCell ref="BA441:BA442"/>
    <mergeCell ref="BB441:BB442"/>
    <mergeCell ref="BC441:BC442"/>
    <mergeCell ref="BD441:BD442"/>
    <mergeCell ref="BA435:BA436"/>
    <mergeCell ref="BB435:BB436"/>
    <mergeCell ref="BC435:BC436"/>
    <mergeCell ref="BD435:BD436"/>
    <mergeCell ref="BA437:BA438"/>
    <mergeCell ref="BB437:BB438"/>
    <mergeCell ref="BC437:BC438"/>
    <mergeCell ref="BD437:BD438"/>
    <mergeCell ref="BA431:BA432"/>
    <mergeCell ref="BB431:BB432"/>
    <mergeCell ref="BC431:BC432"/>
    <mergeCell ref="BD431:BD432"/>
    <mergeCell ref="BA433:BA434"/>
    <mergeCell ref="BB433:BB434"/>
    <mergeCell ref="BC433:BC434"/>
    <mergeCell ref="BD433:BD434"/>
    <mergeCell ref="BA427:BA428"/>
    <mergeCell ref="BB427:BB428"/>
    <mergeCell ref="BC427:BC428"/>
    <mergeCell ref="BD427:BD428"/>
    <mergeCell ref="BA429:BA430"/>
    <mergeCell ref="BB429:BB430"/>
    <mergeCell ref="BC429:BC430"/>
    <mergeCell ref="BD429:BD430"/>
    <mergeCell ref="BA423:BA424"/>
    <mergeCell ref="BB423:BB424"/>
    <mergeCell ref="BC423:BC424"/>
    <mergeCell ref="BD423:BD424"/>
    <mergeCell ref="BA425:BA426"/>
    <mergeCell ref="BB425:BB426"/>
    <mergeCell ref="BC425:BC426"/>
    <mergeCell ref="BD425:BD426"/>
    <mergeCell ref="BA419:BA420"/>
    <mergeCell ref="BB419:BB420"/>
    <mergeCell ref="BC419:BC420"/>
    <mergeCell ref="BD419:BD420"/>
    <mergeCell ref="BA421:BA422"/>
    <mergeCell ref="BB421:BB422"/>
    <mergeCell ref="BC421:BC422"/>
    <mergeCell ref="BD421:BD422"/>
    <mergeCell ref="BA415:BA416"/>
    <mergeCell ref="BB415:BB416"/>
    <mergeCell ref="BC415:BC416"/>
    <mergeCell ref="BD415:BD416"/>
    <mergeCell ref="BA417:BA418"/>
    <mergeCell ref="BB417:BB418"/>
    <mergeCell ref="BC417:BC418"/>
    <mergeCell ref="BD417:BD418"/>
    <mergeCell ref="BA411:BA412"/>
    <mergeCell ref="BB411:BB412"/>
    <mergeCell ref="BC411:BC412"/>
    <mergeCell ref="BD411:BD412"/>
    <mergeCell ref="BA413:BA414"/>
    <mergeCell ref="BB413:BB414"/>
    <mergeCell ref="BC413:BC414"/>
    <mergeCell ref="BD413:BD414"/>
    <mergeCell ref="BA407:BA408"/>
    <mergeCell ref="BB407:BB408"/>
    <mergeCell ref="BC407:BC408"/>
    <mergeCell ref="BD407:BD408"/>
    <mergeCell ref="BA409:BA410"/>
    <mergeCell ref="BB409:BB410"/>
    <mergeCell ref="BC409:BC410"/>
    <mergeCell ref="BD409:BD410"/>
    <mergeCell ref="BA403:BA404"/>
    <mergeCell ref="BB403:BB404"/>
    <mergeCell ref="BC403:BC404"/>
    <mergeCell ref="BD403:BD404"/>
    <mergeCell ref="BA405:BA406"/>
    <mergeCell ref="BB405:BB406"/>
    <mergeCell ref="BC405:BC406"/>
    <mergeCell ref="BD405:BD406"/>
    <mergeCell ref="BA399:BA400"/>
    <mergeCell ref="BB399:BB400"/>
    <mergeCell ref="BC399:BC400"/>
    <mergeCell ref="BD399:BD400"/>
    <mergeCell ref="BA401:BA402"/>
    <mergeCell ref="BB401:BB402"/>
    <mergeCell ref="BC401:BC402"/>
    <mergeCell ref="BD401:BD402"/>
    <mergeCell ref="BA395:BA396"/>
    <mergeCell ref="BB395:BB396"/>
    <mergeCell ref="BC395:BC396"/>
    <mergeCell ref="BD395:BD396"/>
    <mergeCell ref="BA397:BA398"/>
    <mergeCell ref="BB397:BB398"/>
    <mergeCell ref="BC397:BC398"/>
    <mergeCell ref="BD397:BD398"/>
    <mergeCell ref="BA391:BA392"/>
    <mergeCell ref="BB391:BB392"/>
    <mergeCell ref="BC391:BC392"/>
    <mergeCell ref="BD391:BD392"/>
    <mergeCell ref="BA393:BA394"/>
    <mergeCell ref="BB393:BB394"/>
    <mergeCell ref="BC393:BC394"/>
    <mergeCell ref="BD393:BD394"/>
    <mergeCell ref="BA387:BA388"/>
    <mergeCell ref="BB387:BB388"/>
    <mergeCell ref="BC387:BC388"/>
    <mergeCell ref="BD387:BD388"/>
    <mergeCell ref="BA389:BA390"/>
    <mergeCell ref="BB389:BB390"/>
    <mergeCell ref="BC389:BC390"/>
    <mergeCell ref="BD389:BD390"/>
    <mergeCell ref="BA383:BA384"/>
    <mergeCell ref="BB383:BB384"/>
    <mergeCell ref="BC383:BC384"/>
    <mergeCell ref="BD383:BD384"/>
    <mergeCell ref="BA385:BA386"/>
    <mergeCell ref="BB385:BB386"/>
    <mergeCell ref="BC385:BC386"/>
    <mergeCell ref="BD385:BD386"/>
    <mergeCell ref="BA379:BA380"/>
    <mergeCell ref="BB379:BB380"/>
    <mergeCell ref="BC379:BC380"/>
    <mergeCell ref="BD379:BD380"/>
    <mergeCell ref="BA381:BA382"/>
    <mergeCell ref="BB381:BB382"/>
    <mergeCell ref="BC381:BC382"/>
    <mergeCell ref="BD381:BD382"/>
    <mergeCell ref="BA375:BA376"/>
    <mergeCell ref="BB375:BB376"/>
    <mergeCell ref="BC375:BC376"/>
    <mergeCell ref="BD375:BD376"/>
    <mergeCell ref="BA377:BA378"/>
    <mergeCell ref="BB377:BB378"/>
    <mergeCell ref="BC377:BC378"/>
    <mergeCell ref="BD377:BD378"/>
    <mergeCell ref="BA371:BA372"/>
    <mergeCell ref="BB371:BB372"/>
    <mergeCell ref="BC371:BC372"/>
    <mergeCell ref="BD371:BD372"/>
    <mergeCell ref="BA373:BA374"/>
    <mergeCell ref="BB373:BB374"/>
    <mergeCell ref="BC373:BC374"/>
    <mergeCell ref="BD373:BD374"/>
    <mergeCell ref="BA367:BA368"/>
    <mergeCell ref="BB367:BB368"/>
    <mergeCell ref="BC367:BC368"/>
    <mergeCell ref="BD367:BD368"/>
    <mergeCell ref="BA369:BA370"/>
    <mergeCell ref="BB369:BB370"/>
    <mergeCell ref="BC369:BC370"/>
    <mergeCell ref="BD369:BD370"/>
    <mergeCell ref="BA363:BA364"/>
    <mergeCell ref="BB363:BB364"/>
    <mergeCell ref="BC363:BC364"/>
    <mergeCell ref="BD363:BD364"/>
    <mergeCell ref="BA365:BA366"/>
    <mergeCell ref="BB365:BB366"/>
    <mergeCell ref="BC365:BC366"/>
    <mergeCell ref="BD365:BD366"/>
    <mergeCell ref="BA359:BA360"/>
    <mergeCell ref="BB359:BB360"/>
    <mergeCell ref="BC359:BC360"/>
    <mergeCell ref="BD359:BD360"/>
    <mergeCell ref="BA361:BA362"/>
    <mergeCell ref="BB361:BB362"/>
    <mergeCell ref="BC361:BC362"/>
    <mergeCell ref="BD361:BD362"/>
    <mergeCell ref="BA355:BA356"/>
    <mergeCell ref="BB355:BB356"/>
    <mergeCell ref="BC355:BC356"/>
    <mergeCell ref="BD355:BD356"/>
    <mergeCell ref="BA357:BA358"/>
    <mergeCell ref="BB357:BB358"/>
    <mergeCell ref="BC357:BC358"/>
    <mergeCell ref="BD357:BD358"/>
    <mergeCell ref="BA351:BA352"/>
    <mergeCell ref="BB351:BB352"/>
    <mergeCell ref="BC351:BC352"/>
    <mergeCell ref="BD351:BD352"/>
    <mergeCell ref="BA353:BA354"/>
    <mergeCell ref="BB353:BB354"/>
    <mergeCell ref="BC353:BC354"/>
    <mergeCell ref="BD353:BD354"/>
    <mergeCell ref="BA347:BA348"/>
    <mergeCell ref="BB347:BB348"/>
    <mergeCell ref="BC347:BC348"/>
    <mergeCell ref="BD347:BD348"/>
    <mergeCell ref="BA349:BA350"/>
    <mergeCell ref="BB349:BB350"/>
    <mergeCell ref="BC349:BC350"/>
    <mergeCell ref="BD349:BD350"/>
    <mergeCell ref="BA343:BA344"/>
    <mergeCell ref="BB343:BB344"/>
    <mergeCell ref="BC343:BC344"/>
    <mergeCell ref="BD343:BD344"/>
    <mergeCell ref="BA345:BA346"/>
    <mergeCell ref="BB345:BB346"/>
    <mergeCell ref="BC345:BC346"/>
    <mergeCell ref="BD345:BD346"/>
    <mergeCell ref="BA339:BA340"/>
    <mergeCell ref="BB339:BB340"/>
    <mergeCell ref="BC339:BC340"/>
    <mergeCell ref="BD339:BD340"/>
    <mergeCell ref="BA341:BA342"/>
    <mergeCell ref="BB341:BB342"/>
    <mergeCell ref="BC341:BC342"/>
    <mergeCell ref="BD341:BD342"/>
    <mergeCell ref="BA335:BA336"/>
    <mergeCell ref="BB335:BB336"/>
    <mergeCell ref="BC335:BC336"/>
    <mergeCell ref="BD335:BD336"/>
    <mergeCell ref="BA337:BA338"/>
    <mergeCell ref="BB337:BB338"/>
    <mergeCell ref="BC337:BC338"/>
    <mergeCell ref="BD337:BD338"/>
    <mergeCell ref="BA331:BA332"/>
    <mergeCell ref="BB331:BB332"/>
    <mergeCell ref="BC331:BC332"/>
    <mergeCell ref="BD331:BD332"/>
    <mergeCell ref="BA333:BA334"/>
    <mergeCell ref="BB333:BB334"/>
    <mergeCell ref="BC333:BC334"/>
    <mergeCell ref="BD333:BD334"/>
    <mergeCell ref="BA327:BA328"/>
    <mergeCell ref="BB327:BB328"/>
    <mergeCell ref="BC327:BC328"/>
    <mergeCell ref="BD327:BD328"/>
    <mergeCell ref="BA329:BA330"/>
    <mergeCell ref="BB329:BB330"/>
    <mergeCell ref="BC329:BC330"/>
    <mergeCell ref="BD329:BD330"/>
    <mergeCell ref="BA323:BA324"/>
    <mergeCell ref="BB323:BB324"/>
    <mergeCell ref="BC323:BC324"/>
    <mergeCell ref="BD323:BD324"/>
    <mergeCell ref="BA325:BA326"/>
    <mergeCell ref="BB325:BB326"/>
    <mergeCell ref="BC325:BC326"/>
    <mergeCell ref="BD325:BD326"/>
    <mergeCell ref="BA319:BA320"/>
    <mergeCell ref="BB319:BB320"/>
    <mergeCell ref="BC319:BC320"/>
    <mergeCell ref="BD319:BD320"/>
    <mergeCell ref="BA321:BA322"/>
    <mergeCell ref="BB321:BB322"/>
    <mergeCell ref="BC321:BC322"/>
    <mergeCell ref="BD321:BD322"/>
    <mergeCell ref="BA315:BA316"/>
    <mergeCell ref="BB315:BB316"/>
    <mergeCell ref="BC315:BC316"/>
    <mergeCell ref="BD315:BD316"/>
    <mergeCell ref="BA317:BA318"/>
    <mergeCell ref="BB317:BB318"/>
    <mergeCell ref="BC317:BC318"/>
    <mergeCell ref="BD317:BD318"/>
    <mergeCell ref="BA311:BA312"/>
    <mergeCell ref="BB311:BB312"/>
    <mergeCell ref="BC311:BC312"/>
    <mergeCell ref="BD311:BD312"/>
    <mergeCell ref="BA313:BA314"/>
    <mergeCell ref="BB313:BB314"/>
    <mergeCell ref="BC313:BC314"/>
    <mergeCell ref="BD313:BD314"/>
    <mergeCell ref="BA307:BA308"/>
    <mergeCell ref="BB307:BB308"/>
    <mergeCell ref="BC307:BC308"/>
    <mergeCell ref="BD307:BD308"/>
    <mergeCell ref="BA309:BA310"/>
    <mergeCell ref="BB309:BB310"/>
    <mergeCell ref="BC309:BC310"/>
    <mergeCell ref="BD309:BD310"/>
    <mergeCell ref="BA303:BA304"/>
    <mergeCell ref="BB303:BB304"/>
    <mergeCell ref="BC303:BC304"/>
    <mergeCell ref="BD303:BD304"/>
    <mergeCell ref="BA305:BA306"/>
    <mergeCell ref="BB305:BB306"/>
    <mergeCell ref="BC305:BC306"/>
    <mergeCell ref="BD305:BD306"/>
    <mergeCell ref="BA299:BA300"/>
    <mergeCell ref="BB299:BB300"/>
    <mergeCell ref="BC299:BC300"/>
    <mergeCell ref="BD299:BD300"/>
    <mergeCell ref="BA301:BA302"/>
    <mergeCell ref="BB301:BB302"/>
    <mergeCell ref="BC301:BC302"/>
    <mergeCell ref="BD301:BD302"/>
    <mergeCell ref="BA295:BA296"/>
    <mergeCell ref="BB295:BB296"/>
    <mergeCell ref="BC295:BC296"/>
    <mergeCell ref="BD295:BD296"/>
    <mergeCell ref="BA297:BA298"/>
    <mergeCell ref="BB297:BB298"/>
    <mergeCell ref="BC297:BC298"/>
    <mergeCell ref="BD297:BD298"/>
    <mergeCell ref="BA291:BA292"/>
    <mergeCell ref="BB291:BB292"/>
    <mergeCell ref="BC291:BC292"/>
    <mergeCell ref="BD291:BD292"/>
    <mergeCell ref="BA293:BA294"/>
    <mergeCell ref="BB293:BB294"/>
    <mergeCell ref="BC293:BC294"/>
    <mergeCell ref="BD293:BD294"/>
    <mergeCell ref="BA287:BA288"/>
    <mergeCell ref="BB287:BB288"/>
    <mergeCell ref="BC287:BC288"/>
    <mergeCell ref="BD287:BD288"/>
    <mergeCell ref="BA289:BA290"/>
    <mergeCell ref="BB289:BB290"/>
    <mergeCell ref="BC289:BC290"/>
    <mergeCell ref="BD289:BD290"/>
    <mergeCell ref="BA283:BA284"/>
    <mergeCell ref="BB283:BB284"/>
    <mergeCell ref="BC283:BC284"/>
    <mergeCell ref="BD283:BD284"/>
    <mergeCell ref="BA285:BA286"/>
    <mergeCell ref="BB285:BB286"/>
    <mergeCell ref="BC285:BC286"/>
    <mergeCell ref="BD285:BD286"/>
    <mergeCell ref="BA279:BA280"/>
    <mergeCell ref="BB279:BB280"/>
    <mergeCell ref="BC279:BC280"/>
    <mergeCell ref="BD279:BD280"/>
    <mergeCell ref="BA281:BA282"/>
    <mergeCell ref="BB281:BB282"/>
    <mergeCell ref="BC281:BC282"/>
    <mergeCell ref="BD281:BD282"/>
    <mergeCell ref="BA275:BA276"/>
    <mergeCell ref="BB275:BB276"/>
    <mergeCell ref="BC275:BC276"/>
    <mergeCell ref="BD275:BD276"/>
    <mergeCell ref="BA277:BA278"/>
    <mergeCell ref="BB277:BB278"/>
    <mergeCell ref="BC277:BC278"/>
    <mergeCell ref="BD277:BD278"/>
    <mergeCell ref="BA271:BA272"/>
    <mergeCell ref="BB271:BB272"/>
    <mergeCell ref="BC271:BC272"/>
    <mergeCell ref="BD271:BD272"/>
    <mergeCell ref="BA273:BA274"/>
    <mergeCell ref="BB273:BB274"/>
    <mergeCell ref="BC273:BC274"/>
    <mergeCell ref="BD273:BD274"/>
    <mergeCell ref="BA267:BA268"/>
    <mergeCell ref="BB267:BB268"/>
    <mergeCell ref="BC267:BC268"/>
    <mergeCell ref="BD267:BD268"/>
    <mergeCell ref="BA269:BA270"/>
    <mergeCell ref="BB269:BB270"/>
    <mergeCell ref="BC269:BC270"/>
    <mergeCell ref="BD269:BD270"/>
    <mergeCell ref="BA263:BA264"/>
    <mergeCell ref="BB263:BB264"/>
    <mergeCell ref="BC263:BC264"/>
    <mergeCell ref="BD263:BD264"/>
    <mergeCell ref="BA265:BA266"/>
    <mergeCell ref="BB265:BB266"/>
    <mergeCell ref="BC265:BC266"/>
    <mergeCell ref="BD265:BD266"/>
    <mergeCell ref="BA259:BA260"/>
    <mergeCell ref="BB259:BB260"/>
    <mergeCell ref="BC259:BC260"/>
    <mergeCell ref="BD259:BD260"/>
    <mergeCell ref="BA261:BA262"/>
    <mergeCell ref="BB261:BB262"/>
    <mergeCell ref="BC261:BC262"/>
    <mergeCell ref="BD261:BD262"/>
    <mergeCell ref="BA255:BA256"/>
    <mergeCell ref="BB255:BB256"/>
    <mergeCell ref="BC255:BC256"/>
    <mergeCell ref="BD255:BD256"/>
    <mergeCell ref="BA257:BA258"/>
    <mergeCell ref="BB257:BB258"/>
    <mergeCell ref="BC257:BC258"/>
    <mergeCell ref="BD257:BD258"/>
    <mergeCell ref="BA251:BA252"/>
    <mergeCell ref="BB251:BB252"/>
    <mergeCell ref="BC251:BC252"/>
    <mergeCell ref="BD251:BD252"/>
    <mergeCell ref="BA253:BA254"/>
    <mergeCell ref="BB253:BB254"/>
    <mergeCell ref="BC253:BC254"/>
    <mergeCell ref="BD253:BD254"/>
    <mergeCell ref="BA247:BA248"/>
    <mergeCell ref="BB247:BB248"/>
    <mergeCell ref="BC247:BC248"/>
    <mergeCell ref="BD247:BD248"/>
    <mergeCell ref="BA249:BA250"/>
    <mergeCell ref="BB249:BB250"/>
    <mergeCell ref="BC249:BC250"/>
    <mergeCell ref="BD249:BD250"/>
    <mergeCell ref="BA243:BA244"/>
    <mergeCell ref="BB243:BB244"/>
    <mergeCell ref="BC243:BC244"/>
    <mergeCell ref="BD243:BD244"/>
    <mergeCell ref="BA245:BA246"/>
    <mergeCell ref="BB245:BB246"/>
    <mergeCell ref="BC245:BC246"/>
    <mergeCell ref="BD245:BD246"/>
    <mergeCell ref="BA239:BA240"/>
    <mergeCell ref="BB239:BB240"/>
    <mergeCell ref="BC239:BC240"/>
    <mergeCell ref="BD239:BD240"/>
    <mergeCell ref="BA241:BA242"/>
    <mergeCell ref="BB241:BB242"/>
    <mergeCell ref="BC241:BC242"/>
    <mergeCell ref="BD241:BD242"/>
    <mergeCell ref="BA235:BA236"/>
    <mergeCell ref="BB235:BB236"/>
    <mergeCell ref="BC235:BC236"/>
    <mergeCell ref="BD235:BD236"/>
    <mergeCell ref="BA237:BA238"/>
    <mergeCell ref="BB237:BB238"/>
    <mergeCell ref="BC237:BC238"/>
    <mergeCell ref="BD237:BD238"/>
    <mergeCell ref="BA231:BA232"/>
    <mergeCell ref="BB231:BB232"/>
    <mergeCell ref="BC231:BC232"/>
    <mergeCell ref="BD231:BD232"/>
    <mergeCell ref="BA233:BA234"/>
    <mergeCell ref="BB233:BB234"/>
    <mergeCell ref="BC233:BC234"/>
    <mergeCell ref="BD233:BD234"/>
    <mergeCell ref="BA227:BA228"/>
    <mergeCell ref="BB227:BB228"/>
    <mergeCell ref="BC227:BC228"/>
    <mergeCell ref="BD227:BD228"/>
    <mergeCell ref="BA229:BA230"/>
    <mergeCell ref="BB229:BB230"/>
    <mergeCell ref="BC229:BC230"/>
    <mergeCell ref="BD229:BD230"/>
    <mergeCell ref="BA223:BA224"/>
    <mergeCell ref="BB223:BB224"/>
    <mergeCell ref="BC223:BC224"/>
    <mergeCell ref="BD223:BD224"/>
    <mergeCell ref="BA225:BA226"/>
    <mergeCell ref="BB225:BB226"/>
    <mergeCell ref="BC225:BC226"/>
    <mergeCell ref="BD225:BD226"/>
    <mergeCell ref="BA219:BA220"/>
    <mergeCell ref="BB219:BB220"/>
    <mergeCell ref="BC219:BC220"/>
    <mergeCell ref="BD219:BD220"/>
    <mergeCell ref="BA221:BA222"/>
    <mergeCell ref="BB221:BB222"/>
    <mergeCell ref="BC221:BC222"/>
    <mergeCell ref="BD221:BD222"/>
    <mergeCell ref="BA215:BA216"/>
    <mergeCell ref="BB215:BB216"/>
    <mergeCell ref="BC215:BC216"/>
    <mergeCell ref="BD215:BD216"/>
    <mergeCell ref="BA217:BA218"/>
    <mergeCell ref="BB217:BB218"/>
    <mergeCell ref="BC217:BC218"/>
    <mergeCell ref="BD217:BD218"/>
    <mergeCell ref="BA211:BA212"/>
    <mergeCell ref="BB211:BB212"/>
    <mergeCell ref="BC211:BC212"/>
    <mergeCell ref="BD211:BD212"/>
    <mergeCell ref="BA213:BA214"/>
    <mergeCell ref="BB213:BB214"/>
    <mergeCell ref="BC213:BC214"/>
    <mergeCell ref="BD213:BD214"/>
    <mergeCell ref="BA207:BA208"/>
    <mergeCell ref="BB207:BB208"/>
    <mergeCell ref="BC207:BC208"/>
    <mergeCell ref="BD207:BD208"/>
    <mergeCell ref="BA209:BA210"/>
    <mergeCell ref="BB209:BB210"/>
    <mergeCell ref="BC209:BC210"/>
    <mergeCell ref="BD209:BD210"/>
    <mergeCell ref="BA203:BA204"/>
    <mergeCell ref="BB203:BB204"/>
    <mergeCell ref="BC203:BC204"/>
    <mergeCell ref="BD203:BD204"/>
    <mergeCell ref="BA205:BA206"/>
    <mergeCell ref="BB205:BB206"/>
    <mergeCell ref="BC205:BC206"/>
    <mergeCell ref="BD205:BD206"/>
    <mergeCell ref="BA199:BA200"/>
    <mergeCell ref="BB199:BB200"/>
    <mergeCell ref="BC199:BC200"/>
    <mergeCell ref="BD199:BD200"/>
    <mergeCell ref="BA201:BA202"/>
    <mergeCell ref="BB201:BB202"/>
    <mergeCell ref="BC201:BC202"/>
    <mergeCell ref="BD201:BD202"/>
    <mergeCell ref="BA195:BA196"/>
    <mergeCell ref="BB195:BB196"/>
    <mergeCell ref="BC195:BC196"/>
    <mergeCell ref="BD195:BD196"/>
    <mergeCell ref="BA197:BA198"/>
    <mergeCell ref="BB197:BB198"/>
    <mergeCell ref="BC197:BC198"/>
    <mergeCell ref="BD197:BD198"/>
    <mergeCell ref="BA191:BA192"/>
    <mergeCell ref="BB191:BB192"/>
    <mergeCell ref="BC191:BC192"/>
    <mergeCell ref="BD191:BD192"/>
    <mergeCell ref="BA193:BA194"/>
    <mergeCell ref="BB193:BB194"/>
    <mergeCell ref="BC193:BC194"/>
    <mergeCell ref="BD193:BD194"/>
    <mergeCell ref="BA187:BA188"/>
    <mergeCell ref="BB187:BB188"/>
    <mergeCell ref="BC187:BC188"/>
    <mergeCell ref="BD187:BD188"/>
    <mergeCell ref="BA189:BA190"/>
    <mergeCell ref="BB189:BB190"/>
    <mergeCell ref="BC189:BC190"/>
    <mergeCell ref="BD189:BD190"/>
    <mergeCell ref="BA183:BA184"/>
    <mergeCell ref="BB183:BB184"/>
    <mergeCell ref="BC183:BC184"/>
    <mergeCell ref="BD183:BD184"/>
    <mergeCell ref="BA185:BA186"/>
    <mergeCell ref="BB185:BB186"/>
    <mergeCell ref="BC185:BC186"/>
    <mergeCell ref="BD185:BD186"/>
    <mergeCell ref="BA179:BA180"/>
    <mergeCell ref="BB179:BB180"/>
    <mergeCell ref="BC179:BC180"/>
    <mergeCell ref="BD179:BD180"/>
    <mergeCell ref="BA181:BA182"/>
    <mergeCell ref="BB181:BB182"/>
    <mergeCell ref="BC181:BC182"/>
    <mergeCell ref="BD181:BD182"/>
    <mergeCell ref="BA175:BA176"/>
    <mergeCell ref="BB175:BB176"/>
    <mergeCell ref="BC175:BC176"/>
    <mergeCell ref="BD175:BD176"/>
    <mergeCell ref="BA177:BA178"/>
    <mergeCell ref="BB177:BB178"/>
    <mergeCell ref="BC177:BC178"/>
    <mergeCell ref="BD177:BD178"/>
    <mergeCell ref="BA171:BA172"/>
    <mergeCell ref="BB171:BB172"/>
    <mergeCell ref="BC171:BC172"/>
    <mergeCell ref="BD171:BD172"/>
    <mergeCell ref="BA173:BA174"/>
    <mergeCell ref="BB173:BB174"/>
    <mergeCell ref="BC173:BC174"/>
    <mergeCell ref="BD173:BD174"/>
    <mergeCell ref="BA167:BA168"/>
    <mergeCell ref="BB167:BB168"/>
    <mergeCell ref="BC167:BC168"/>
    <mergeCell ref="BD167:BD168"/>
    <mergeCell ref="BA169:BA170"/>
    <mergeCell ref="BB169:BB170"/>
    <mergeCell ref="BC169:BC170"/>
    <mergeCell ref="BD169:BD170"/>
    <mergeCell ref="BA163:BA164"/>
    <mergeCell ref="BB163:BB164"/>
    <mergeCell ref="BC163:BC164"/>
    <mergeCell ref="BD163:BD164"/>
    <mergeCell ref="BB165:BB166"/>
    <mergeCell ref="BC165:BC166"/>
    <mergeCell ref="BD165:BD166"/>
    <mergeCell ref="BA165:BA166"/>
    <mergeCell ref="BA159:BA160"/>
    <mergeCell ref="BB159:BB160"/>
    <mergeCell ref="BC159:BC160"/>
    <mergeCell ref="BD159:BD160"/>
    <mergeCell ref="BA161:BA162"/>
    <mergeCell ref="BB161:BB162"/>
    <mergeCell ref="BC161:BC162"/>
    <mergeCell ref="BD161:BD162"/>
    <mergeCell ref="BA155:BA156"/>
    <mergeCell ref="BB155:BB156"/>
    <mergeCell ref="BC155:BC156"/>
    <mergeCell ref="BD155:BD156"/>
    <mergeCell ref="BA157:BA158"/>
    <mergeCell ref="BB157:BB158"/>
    <mergeCell ref="BC157:BC158"/>
    <mergeCell ref="BD157:BD158"/>
    <mergeCell ref="BA151:BA152"/>
    <mergeCell ref="BB151:BB152"/>
    <mergeCell ref="BC151:BC152"/>
    <mergeCell ref="BD151:BD152"/>
    <mergeCell ref="BA153:BA154"/>
    <mergeCell ref="BB153:BB154"/>
    <mergeCell ref="BC153:BC154"/>
    <mergeCell ref="BD153:BD154"/>
    <mergeCell ref="BA147:BA148"/>
    <mergeCell ref="BB147:BB148"/>
    <mergeCell ref="BC147:BC148"/>
    <mergeCell ref="BD147:BD148"/>
    <mergeCell ref="BA149:BA150"/>
    <mergeCell ref="BB149:BB150"/>
    <mergeCell ref="BC149:BC150"/>
    <mergeCell ref="BD149:BD150"/>
    <mergeCell ref="BA143:BA144"/>
    <mergeCell ref="BB143:BB144"/>
    <mergeCell ref="BC143:BC144"/>
    <mergeCell ref="BD143:BD144"/>
    <mergeCell ref="BA145:BA146"/>
    <mergeCell ref="BB145:BB146"/>
    <mergeCell ref="BC145:BC146"/>
    <mergeCell ref="BD145:BD146"/>
    <mergeCell ref="BA139:BA140"/>
    <mergeCell ref="BB139:BB140"/>
    <mergeCell ref="BC139:BC140"/>
    <mergeCell ref="BD139:BD140"/>
    <mergeCell ref="BA141:BA142"/>
    <mergeCell ref="BB141:BB142"/>
    <mergeCell ref="BC141:BC142"/>
    <mergeCell ref="BD141:BD142"/>
    <mergeCell ref="BA137:BA138"/>
    <mergeCell ref="BB137:BB138"/>
    <mergeCell ref="BC137:BC138"/>
    <mergeCell ref="BD137:BD138"/>
    <mergeCell ref="BA131:BA132"/>
    <mergeCell ref="BB131:BB132"/>
    <mergeCell ref="BC131:BC132"/>
    <mergeCell ref="BD131:BD132"/>
    <mergeCell ref="BA133:BA134"/>
    <mergeCell ref="BB133:BB134"/>
    <mergeCell ref="BC133:BC134"/>
    <mergeCell ref="BD133:BD134"/>
    <mergeCell ref="BA127:BA128"/>
    <mergeCell ref="BB127:BB128"/>
    <mergeCell ref="BC127:BC128"/>
    <mergeCell ref="BD127:BD128"/>
    <mergeCell ref="BA129:BA130"/>
    <mergeCell ref="BB129:BB130"/>
    <mergeCell ref="BC129:BC130"/>
    <mergeCell ref="BD129:BD130"/>
    <mergeCell ref="BA123:BA124"/>
    <mergeCell ref="BB123:BB124"/>
    <mergeCell ref="BC123:BC124"/>
    <mergeCell ref="BD123:BD124"/>
    <mergeCell ref="BA125:BA126"/>
    <mergeCell ref="BB125:BB126"/>
    <mergeCell ref="BC125:BC126"/>
    <mergeCell ref="BD125:BD126"/>
    <mergeCell ref="BA119:BA120"/>
    <mergeCell ref="BB119:BB120"/>
    <mergeCell ref="BC119:BC120"/>
    <mergeCell ref="BD119:BD120"/>
    <mergeCell ref="BA121:BA122"/>
    <mergeCell ref="BB121:BB122"/>
    <mergeCell ref="BC121:BC122"/>
    <mergeCell ref="BD121:BD122"/>
    <mergeCell ref="BA115:BA116"/>
    <mergeCell ref="BB115:BB116"/>
    <mergeCell ref="BC115:BC116"/>
    <mergeCell ref="BD115:BD116"/>
    <mergeCell ref="BA117:BA118"/>
    <mergeCell ref="BB117:BB118"/>
    <mergeCell ref="BC117:BC118"/>
    <mergeCell ref="BD117:BD118"/>
    <mergeCell ref="BA111:BA112"/>
    <mergeCell ref="BB111:BB112"/>
    <mergeCell ref="BC111:BC112"/>
    <mergeCell ref="BD111:BD112"/>
    <mergeCell ref="BA113:BA114"/>
    <mergeCell ref="BB113:BB114"/>
    <mergeCell ref="BC113:BC114"/>
    <mergeCell ref="BD113:BD114"/>
    <mergeCell ref="BA107:BA108"/>
    <mergeCell ref="BB107:BB108"/>
    <mergeCell ref="BC107:BC108"/>
    <mergeCell ref="BD107:BD108"/>
    <mergeCell ref="BA109:BA110"/>
    <mergeCell ref="BB109:BB110"/>
    <mergeCell ref="BC109:BC110"/>
    <mergeCell ref="BD109:BD110"/>
    <mergeCell ref="BA103:BA104"/>
    <mergeCell ref="BB103:BB104"/>
    <mergeCell ref="BC103:BC104"/>
    <mergeCell ref="BD103:BD104"/>
    <mergeCell ref="BA105:BA106"/>
    <mergeCell ref="BB105:BB106"/>
    <mergeCell ref="BC105:BC106"/>
    <mergeCell ref="BD105:BD106"/>
    <mergeCell ref="BA99:BA100"/>
    <mergeCell ref="BB99:BB100"/>
    <mergeCell ref="BC99:BC100"/>
    <mergeCell ref="BD99:BD100"/>
    <mergeCell ref="BA101:BA102"/>
    <mergeCell ref="BB101:BB102"/>
    <mergeCell ref="BC101:BC102"/>
    <mergeCell ref="BD101:BD102"/>
    <mergeCell ref="BA95:BA96"/>
    <mergeCell ref="BB95:BB96"/>
    <mergeCell ref="BC95:BC96"/>
    <mergeCell ref="BD95:BD96"/>
    <mergeCell ref="BA97:BA98"/>
    <mergeCell ref="BB97:BB98"/>
    <mergeCell ref="BC97:BC98"/>
    <mergeCell ref="BD97:BD98"/>
    <mergeCell ref="BA91:BA92"/>
    <mergeCell ref="BB91:BB92"/>
    <mergeCell ref="BC91:BC92"/>
    <mergeCell ref="BD91:BD92"/>
    <mergeCell ref="BA93:BA94"/>
    <mergeCell ref="BB93:BB94"/>
    <mergeCell ref="BC93:BC94"/>
    <mergeCell ref="BD93:BD94"/>
    <mergeCell ref="BA87:BA88"/>
    <mergeCell ref="BB87:BB88"/>
    <mergeCell ref="BC87:BC88"/>
    <mergeCell ref="BD87:BD88"/>
    <mergeCell ref="BA89:BA90"/>
    <mergeCell ref="BB89:BB90"/>
    <mergeCell ref="BC89:BC90"/>
    <mergeCell ref="BD89:BD90"/>
    <mergeCell ref="BA83:BA84"/>
    <mergeCell ref="BB83:BB84"/>
    <mergeCell ref="BC83:BC84"/>
    <mergeCell ref="BD83:BD84"/>
    <mergeCell ref="BA85:BA86"/>
    <mergeCell ref="BB85:BB86"/>
    <mergeCell ref="BC85:BC86"/>
    <mergeCell ref="BD85:BD86"/>
    <mergeCell ref="BA79:BA80"/>
    <mergeCell ref="BB79:BB80"/>
    <mergeCell ref="BC79:BC80"/>
    <mergeCell ref="BD79:BD80"/>
    <mergeCell ref="BA81:BA82"/>
    <mergeCell ref="BB81:BB82"/>
    <mergeCell ref="BC81:BC82"/>
    <mergeCell ref="BD81:BD82"/>
    <mergeCell ref="BA75:BA76"/>
    <mergeCell ref="BB75:BB76"/>
    <mergeCell ref="BC75:BC76"/>
    <mergeCell ref="BD75:BD76"/>
    <mergeCell ref="BA77:BA78"/>
    <mergeCell ref="BB77:BB78"/>
    <mergeCell ref="BC77:BC78"/>
    <mergeCell ref="BD77:BD78"/>
    <mergeCell ref="BA71:BA72"/>
    <mergeCell ref="BB71:BB72"/>
    <mergeCell ref="BC71:BC72"/>
    <mergeCell ref="BD71:BD72"/>
    <mergeCell ref="BA73:BA74"/>
    <mergeCell ref="BB73:BB74"/>
    <mergeCell ref="BC73:BC74"/>
    <mergeCell ref="BD73:BD74"/>
    <mergeCell ref="BA67:BA68"/>
    <mergeCell ref="BB67:BB68"/>
    <mergeCell ref="BC67:BC68"/>
    <mergeCell ref="BD67:BD68"/>
    <mergeCell ref="BA69:BA70"/>
    <mergeCell ref="BB69:BB70"/>
    <mergeCell ref="BC69:BC70"/>
    <mergeCell ref="BD69:BD70"/>
    <mergeCell ref="BA63:BA64"/>
    <mergeCell ref="BB63:BB64"/>
    <mergeCell ref="BC63:BC64"/>
    <mergeCell ref="BD63:BD64"/>
    <mergeCell ref="BA65:BA66"/>
    <mergeCell ref="BB65:BB66"/>
    <mergeCell ref="BC65:BC66"/>
    <mergeCell ref="BD65:BD66"/>
    <mergeCell ref="BA59:BA60"/>
    <mergeCell ref="BB59:BB60"/>
    <mergeCell ref="BC59:BC60"/>
    <mergeCell ref="BD59:BD60"/>
    <mergeCell ref="BA61:BA62"/>
    <mergeCell ref="BB61:BB62"/>
    <mergeCell ref="BC61:BC62"/>
    <mergeCell ref="BD61:BD62"/>
    <mergeCell ref="BA55:BA56"/>
    <mergeCell ref="BB55:BB56"/>
    <mergeCell ref="BC55:BC56"/>
    <mergeCell ref="BD55:BD56"/>
    <mergeCell ref="BA57:BA58"/>
    <mergeCell ref="BB57:BB58"/>
    <mergeCell ref="BC57:BC58"/>
    <mergeCell ref="BD57:BD58"/>
    <mergeCell ref="BA51:BA52"/>
    <mergeCell ref="BB51:BB52"/>
    <mergeCell ref="BC51:BC52"/>
    <mergeCell ref="BD51:BD52"/>
    <mergeCell ref="BA53:BA54"/>
    <mergeCell ref="BB53:BB54"/>
    <mergeCell ref="BC53:BC54"/>
    <mergeCell ref="BD53:BD54"/>
    <mergeCell ref="BA47:BA48"/>
    <mergeCell ref="BB47:BB48"/>
    <mergeCell ref="BC47:BC48"/>
    <mergeCell ref="BD47:BD48"/>
    <mergeCell ref="BA49:BA50"/>
    <mergeCell ref="BB49:BB50"/>
    <mergeCell ref="BC49:BC50"/>
    <mergeCell ref="BD49:BD50"/>
    <mergeCell ref="BA43:BA44"/>
    <mergeCell ref="BB43:BB44"/>
    <mergeCell ref="BC43:BC44"/>
    <mergeCell ref="BD43:BD44"/>
    <mergeCell ref="BA45:BA46"/>
    <mergeCell ref="BB45:BB46"/>
    <mergeCell ref="BC45:BC46"/>
    <mergeCell ref="BD45:BD46"/>
    <mergeCell ref="BA39:BA40"/>
    <mergeCell ref="BB39:BB40"/>
    <mergeCell ref="BC39:BC40"/>
    <mergeCell ref="BD39:BD40"/>
    <mergeCell ref="BA41:BA42"/>
    <mergeCell ref="BB41:BB42"/>
    <mergeCell ref="BC41:BC42"/>
    <mergeCell ref="BD41:BD42"/>
    <mergeCell ref="BA35:BA36"/>
    <mergeCell ref="BB35:BB36"/>
    <mergeCell ref="BC35:BC36"/>
    <mergeCell ref="BD35:BD36"/>
    <mergeCell ref="BA37:BA38"/>
    <mergeCell ref="BB37:BB38"/>
    <mergeCell ref="BC37:BC38"/>
    <mergeCell ref="BD37:BD38"/>
    <mergeCell ref="BA31:BA32"/>
    <mergeCell ref="BB31:BB32"/>
    <mergeCell ref="BC31:BC32"/>
    <mergeCell ref="BD31:BD32"/>
    <mergeCell ref="BA33:BA34"/>
    <mergeCell ref="BB33:BB34"/>
    <mergeCell ref="BC33:BC34"/>
    <mergeCell ref="BD33:BD34"/>
    <mergeCell ref="BB27:BB28"/>
    <mergeCell ref="BC27:BC28"/>
    <mergeCell ref="BD27:BD28"/>
    <mergeCell ref="BA29:BA30"/>
    <mergeCell ref="BB29:BB30"/>
    <mergeCell ref="BC29:BC30"/>
    <mergeCell ref="BD29:BD30"/>
    <mergeCell ref="BD23:BD24"/>
    <mergeCell ref="BA25:BA26"/>
    <mergeCell ref="BB25:BB26"/>
    <mergeCell ref="BC25:BC26"/>
    <mergeCell ref="BD25:BD26"/>
    <mergeCell ref="BD19:BD20"/>
    <mergeCell ref="BA21:BA22"/>
    <mergeCell ref="BB21:BB22"/>
    <mergeCell ref="BC21:BC22"/>
    <mergeCell ref="BD21:BD22"/>
    <mergeCell ref="BD17:BD18"/>
    <mergeCell ref="BA5:BA6"/>
    <mergeCell ref="BA7:BA8"/>
    <mergeCell ref="BA9:BA10"/>
    <mergeCell ref="BA11:BA12"/>
    <mergeCell ref="BA13:BA14"/>
    <mergeCell ref="BA15:BA16"/>
    <mergeCell ref="BA17:BA18"/>
    <mergeCell ref="BD11:BD12"/>
    <mergeCell ref="BB13:BB14"/>
    <mergeCell ref="BC13:BC14"/>
    <mergeCell ref="BD13:BD14"/>
    <mergeCell ref="BB15:BB16"/>
    <mergeCell ref="BC15:BC16"/>
    <mergeCell ref="BD15:BD16"/>
    <mergeCell ref="BD5:BD6"/>
    <mergeCell ref="BC7:BC8"/>
    <mergeCell ref="BD7:BD8"/>
    <mergeCell ref="BC9:BC10"/>
    <mergeCell ref="BD9:BD10"/>
    <mergeCell ref="AJ575:AJ576"/>
    <mergeCell ref="BB5:BB6"/>
    <mergeCell ref="BB7:BB8"/>
    <mergeCell ref="BB9:BB10"/>
    <mergeCell ref="BC5:BC6"/>
    <mergeCell ref="BB11:BB12"/>
    <mergeCell ref="BC11:BC12"/>
    <mergeCell ref="BB17:BB18"/>
    <mergeCell ref="BC17:BC18"/>
    <mergeCell ref="BA19:BA20"/>
    <mergeCell ref="BB19:BB20"/>
    <mergeCell ref="BC19:BC20"/>
    <mergeCell ref="BA23:BA24"/>
    <mergeCell ref="BB23:BB24"/>
    <mergeCell ref="BC23:BC24"/>
    <mergeCell ref="BA27:BA28"/>
    <mergeCell ref="AJ565:AJ566"/>
    <mergeCell ref="AJ567:AJ568"/>
    <mergeCell ref="AJ569:AJ570"/>
    <mergeCell ref="AJ571:AJ572"/>
    <mergeCell ref="AJ573:AJ574"/>
    <mergeCell ref="AJ555:AJ556"/>
    <mergeCell ref="AJ557:AJ558"/>
    <mergeCell ref="AJ559:AJ560"/>
    <mergeCell ref="AJ561:AJ562"/>
    <mergeCell ref="AJ563:AJ564"/>
    <mergeCell ref="AJ545:AJ546"/>
    <mergeCell ref="AJ547:AJ548"/>
    <mergeCell ref="AJ549:AJ550"/>
    <mergeCell ref="AJ551:AJ552"/>
    <mergeCell ref="AJ553:AJ554"/>
    <mergeCell ref="AJ535:AJ536"/>
    <mergeCell ref="AJ537:AJ538"/>
    <mergeCell ref="AJ539:AJ540"/>
    <mergeCell ref="AJ541:AJ542"/>
    <mergeCell ref="AJ543:AJ544"/>
    <mergeCell ref="AJ525:AJ526"/>
    <mergeCell ref="AJ527:AJ528"/>
    <mergeCell ref="AJ529:AJ530"/>
    <mergeCell ref="AJ531:AJ532"/>
    <mergeCell ref="AJ533:AJ534"/>
    <mergeCell ref="AJ515:AJ516"/>
    <mergeCell ref="AJ517:AJ518"/>
    <mergeCell ref="AJ519:AJ520"/>
    <mergeCell ref="AJ521:AJ522"/>
    <mergeCell ref="AJ523:AJ524"/>
    <mergeCell ref="AJ505:AJ506"/>
    <mergeCell ref="AJ507:AJ508"/>
    <mergeCell ref="AJ509:AJ510"/>
    <mergeCell ref="AJ511:AJ512"/>
    <mergeCell ref="AJ513:AJ514"/>
    <mergeCell ref="AJ495:AJ496"/>
    <mergeCell ref="AJ497:AJ498"/>
    <mergeCell ref="AJ499:AJ500"/>
    <mergeCell ref="AJ501:AJ502"/>
    <mergeCell ref="AJ503:AJ504"/>
    <mergeCell ref="AJ485:AJ486"/>
    <mergeCell ref="AJ487:AJ488"/>
    <mergeCell ref="AJ489:AJ490"/>
    <mergeCell ref="AJ491:AJ492"/>
    <mergeCell ref="AJ493:AJ494"/>
    <mergeCell ref="AJ475:AJ476"/>
    <mergeCell ref="AJ477:AJ478"/>
    <mergeCell ref="AJ479:AJ480"/>
    <mergeCell ref="AJ481:AJ482"/>
    <mergeCell ref="AJ483:AJ484"/>
    <mergeCell ref="AJ465:AJ466"/>
    <mergeCell ref="AJ467:AJ468"/>
    <mergeCell ref="AJ469:AJ470"/>
    <mergeCell ref="AJ471:AJ472"/>
    <mergeCell ref="AJ473:AJ474"/>
    <mergeCell ref="AJ455:AJ456"/>
    <mergeCell ref="AJ457:AJ458"/>
    <mergeCell ref="AJ459:AJ460"/>
    <mergeCell ref="AJ461:AJ462"/>
    <mergeCell ref="AJ463:AJ464"/>
    <mergeCell ref="AJ445:AJ446"/>
    <mergeCell ref="AJ447:AJ448"/>
    <mergeCell ref="AJ449:AJ450"/>
    <mergeCell ref="AJ451:AJ452"/>
    <mergeCell ref="AJ453:AJ454"/>
    <mergeCell ref="AJ435:AJ436"/>
    <mergeCell ref="AJ437:AJ438"/>
    <mergeCell ref="AJ439:AJ440"/>
    <mergeCell ref="AJ441:AJ442"/>
    <mergeCell ref="AJ443:AJ444"/>
    <mergeCell ref="AJ425:AJ426"/>
    <mergeCell ref="AJ427:AJ428"/>
    <mergeCell ref="AJ429:AJ430"/>
    <mergeCell ref="AJ431:AJ432"/>
    <mergeCell ref="AJ433:AJ434"/>
    <mergeCell ref="AJ415:AJ416"/>
    <mergeCell ref="AJ417:AJ418"/>
    <mergeCell ref="AJ419:AJ420"/>
    <mergeCell ref="AJ421:AJ422"/>
    <mergeCell ref="AJ423:AJ424"/>
    <mergeCell ref="AJ405:AJ406"/>
    <mergeCell ref="AJ407:AJ408"/>
    <mergeCell ref="AJ409:AJ410"/>
    <mergeCell ref="AJ411:AJ412"/>
    <mergeCell ref="AJ413:AJ414"/>
    <mergeCell ref="AJ395:AJ396"/>
    <mergeCell ref="AJ397:AJ398"/>
    <mergeCell ref="AJ399:AJ400"/>
    <mergeCell ref="AJ401:AJ402"/>
    <mergeCell ref="AJ403:AJ404"/>
    <mergeCell ref="AJ385:AJ386"/>
    <mergeCell ref="AJ387:AJ388"/>
    <mergeCell ref="AJ389:AJ390"/>
    <mergeCell ref="AJ391:AJ392"/>
    <mergeCell ref="AJ393:AJ394"/>
    <mergeCell ref="AJ375:AJ376"/>
    <mergeCell ref="AJ377:AJ378"/>
    <mergeCell ref="AJ379:AJ380"/>
    <mergeCell ref="AJ381:AJ382"/>
    <mergeCell ref="AJ383:AJ384"/>
    <mergeCell ref="AJ365:AJ366"/>
    <mergeCell ref="AJ367:AJ368"/>
    <mergeCell ref="AJ369:AJ370"/>
    <mergeCell ref="AJ371:AJ372"/>
    <mergeCell ref="AJ373:AJ374"/>
    <mergeCell ref="AJ355:AJ356"/>
    <mergeCell ref="AJ357:AJ358"/>
    <mergeCell ref="AJ359:AJ360"/>
    <mergeCell ref="AJ361:AJ362"/>
    <mergeCell ref="AJ363:AJ364"/>
    <mergeCell ref="AJ345:AJ346"/>
    <mergeCell ref="AJ347:AJ348"/>
    <mergeCell ref="AJ349:AJ350"/>
    <mergeCell ref="AJ351:AJ352"/>
    <mergeCell ref="AJ353:AJ354"/>
    <mergeCell ref="AJ335:AJ336"/>
    <mergeCell ref="AJ337:AJ338"/>
    <mergeCell ref="AJ339:AJ340"/>
    <mergeCell ref="AJ341:AJ342"/>
    <mergeCell ref="AJ343:AJ344"/>
    <mergeCell ref="AJ325:AJ326"/>
    <mergeCell ref="AJ327:AJ328"/>
    <mergeCell ref="AJ329:AJ330"/>
    <mergeCell ref="AJ331:AJ332"/>
    <mergeCell ref="AJ333:AJ334"/>
    <mergeCell ref="AJ315:AJ316"/>
    <mergeCell ref="AJ317:AJ318"/>
    <mergeCell ref="AJ319:AJ320"/>
    <mergeCell ref="AJ321:AJ322"/>
    <mergeCell ref="AJ323:AJ324"/>
    <mergeCell ref="AJ305:AJ306"/>
    <mergeCell ref="AJ307:AJ308"/>
    <mergeCell ref="AJ309:AJ310"/>
    <mergeCell ref="AJ311:AJ312"/>
    <mergeCell ref="AJ313:AJ314"/>
    <mergeCell ref="AJ297:AJ298"/>
    <mergeCell ref="AJ299:AJ300"/>
    <mergeCell ref="AJ301:AJ302"/>
    <mergeCell ref="AJ303:AJ304"/>
    <mergeCell ref="AJ285:AJ286"/>
    <mergeCell ref="AJ287:AJ288"/>
    <mergeCell ref="AJ289:AJ290"/>
    <mergeCell ref="AJ291:AJ292"/>
    <mergeCell ref="AJ293:AJ294"/>
    <mergeCell ref="AJ275:AJ276"/>
    <mergeCell ref="AJ277:AJ278"/>
    <mergeCell ref="AJ279:AJ280"/>
    <mergeCell ref="AJ281:AJ282"/>
    <mergeCell ref="AJ283:AJ284"/>
    <mergeCell ref="AJ265:AJ266"/>
    <mergeCell ref="AJ267:AJ268"/>
    <mergeCell ref="AJ269:AJ270"/>
    <mergeCell ref="AJ271:AJ272"/>
    <mergeCell ref="AJ273:AJ274"/>
    <mergeCell ref="AJ263:AJ264"/>
    <mergeCell ref="AJ245:AJ246"/>
    <mergeCell ref="AJ247:AJ248"/>
    <mergeCell ref="AJ249:AJ250"/>
    <mergeCell ref="AJ251:AJ252"/>
    <mergeCell ref="AJ253:AJ254"/>
    <mergeCell ref="AJ235:AJ236"/>
    <mergeCell ref="AJ237:AJ238"/>
    <mergeCell ref="AJ239:AJ240"/>
    <mergeCell ref="AJ241:AJ242"/>
    <mergeCell ref="AJ243:AJ244"/>
    <mergeCell ref="AJ225:AJ226"/>
    <mergeCell ref="AJ227:AJ228"/>
    <mergeCell ref="AJ229:AJ230"/>
    <mergeCell ref="AJ231:AJ232"/>
    <mergeCell ref="AJ233:AJ234"/>
    <mergeCell ref="AJ295:AJ296"/>
    <mergeCell ref="AJ209:AJ210"/>
    <mergeCell ref="AJ211:AJ212"/>
    <mergeCell ref="AJ213:AJ214"/>
    <mergeCell ref="AJ195:AJ196"/>
    <mergeCell ref="AJ197:AJ198"/>
    <mergeCell ref="AJ199:AJ200"/>
    <mergeCell ref="AJ201:AJ202"/>
    <mergeCell ref="AJ203:AJ204"/>
    <mergeCell ref="AJ185:AJ186"/>
    <mergeCell ref="AJ187:AJ188"/>
    <mergeCell ref="AJ189:AJ190"/>
    <mergeCell ref="AJ191:AJ192"/>
    <mergeCell ref="AJ193:AJ194"/>
    <mergeCell ref="AJ255:AJ256"/>
    <mergeCell ref="AJ257:AJ258"/>
    <mergeCell ref="AJ259:AJ260"/>
    <mergeCell ref="AJ261:AJ262"/>
    <mergeCell ref="AJ171:AJ172"/>
    <mergeCell ref="AJ173:AJ174"/>
    <mergeCell ref="AJ175:AJ176"/>
    <mergeCell ref="AJ177:AJ178"/>
    <mergeCell ref="AJ179:AJ180"/>
    <mergeCell ref="AJ181:AJ182"/>
    <mergeCell ref="AJ183:AJ184"/>
    <mergeCell ref="AK571:AK572"/>
    <mergeCell ref="AL571:AL572"/>
    <mergeCell ref="AK573:AK574"/>
    <mergeCell ref="AL573:AL574"/>
    <mergeCell ref="AK547:AK548"/>
    <mergeCell ref="AL547:AL548"/>
    <mergeCell ref="AK549:AK550"/>
    <mergeCell ref="AL549:AL550"/>
    <mergeCell ref="AK551:AK552"/>
    <mergeCell ref="AL551:AL552"/>
    <mergeCell ref="AK541:AK542"/>
    <mergeCell ref="AL541:AL542"/>
    <mergeCell ref="AK543:AK544"/>
    <mergeCell ref="AL543:AL544"/>
    <mergeCell ref="AK545:AK546"/>
    <mergeCell ref="AL545:AL546"/>
    <mergeCell ref="AK535:AK536"/>
    <mergeCell ref="AL535:AL536"/>
    <mergeCell ref="AJ215:AJ216"/>
    <mergeCell ref="AJ217:AJ218"/>
    <mergeCell ref="AJ219:AJ220"/>
    <mergeCell ref="AJ221:AJ222"/>
    <mergeCell ref="AJ223:AJ224"/>
    <mergeCell ref="AJ205:AJ206"/>
    <mergeCell ref="AJ207:AJ208"/>
    <mergeCell ref="AK575:AK576"/>
    <mergeCell ref="AL575:AL576"/>
    <mergeCell ref="AK565:AK566"/>
    <mergeCell ref="AL565:AL566"/>
    <mergeCell ref="AK567:AK568"/>
    <mergeCell ref="AL567:AL568"/>
    <mergeCell ref="AK569:AK570"/>
    <mergeCell ref="AL569:AL570"/>
    <mergeCell ref="AK559:AK560"/>
    <mergeCell ref="AL559:AL560"/>
    <mergeCell ref="AK561:AK562"/>
    <mergeCell ref="AL561:AL562"/>
    <mergeCell ref="AK563:AK564"/>
    <mergeCell ref="AL563:AL564"/>
    <mergeCell ref="AK553:AK554"/>
    <mergeCell ref="AL553:AL554"/>
    <mergeCell ref="AK555:AK556"/>
    <mergeCell ref="AL555:AL556"/>
    <mergeCell ref="AK557:AK558"/>
    <mergeCell ref="AL557:AL558"/>
    <mergeCell ref="AK539:AK540"/>
    <mergeCell ref="AL539:AL540"/>
    <mergeCell ref="AK529:AK530"/>
    <mergeCell ref="AL529:AL530"/>
    <mergeCell ref="AK531:AK532"/>
    <mergeCell ref="AL531:AL532"/>
    <mergeCell ref="AK533:AK534"/>
    <mergeCell ref="AL533:AL534"/>
    <mergeCell ref="AK523:AK524"/>
    <mergeCell ref="AL523:AL524"/>
    <mergeCell ref="AK525:AK526"/>
    <mergeCell ref="AL525:AL526"/>
    <mergeCell ref="AK527:AK528"/>
    <mergeCell ref="AL527:AL528"/>
    <mergeCell ref="AK517:AK518"/>
    <mergeCell ref="AL517:AL518"/>
    <mergeCell ref="AK519:AK520"/>
    <mergeCell ref="AL519:AL520"/>
    <mergeCell ref="AK521:AK522"/>
    <mergeCell ref="AL521:AL522"/>
    <mergeCell ref="AK513:AK514"/>
    <mergeCell ref="AL513:AL514"/>
    <mergeCell ref="AK515:AK516"/>
    <mergeCell ref="AL515:AL516"/>
    <mergeCell ref="AK505:AK506"/>
    <mergeCell ref="AL505:AL506"/>
    <mergeCell ref="AK507:AK508"/>
    <mergeCell ref="AL507:AL508"/>
    <mergeCell ref="AK509:AK510"/>
    <mergeCell ref="AL509:AL510"/>
    <mergeCell ref="AK499:AK500"/>
    <mergeCell ref="AL499:AL500"/>
    <mergeCell ref="AK501:AK502"/>
    <mergeCell ref="AL501:AL502"/>
    <mergeCell ref="AK503:AK504"/>
    <mergeCell ref="AL503:AL504"/>
    <mergeCell ref="AK537:AK538"/>
    <mergeCell ref="AL537:AL538"/>
    <mergeCell ref="AK495:AK496"/>
    <mergeCell ref="AL495:AL496"/>
    <mergeCell ref="AK497:AK498"/>
    <mergeCell ref="AL497:AL498"/>
    <mergeCell ref="AK487:AK488"/>
    <mergeCell ref="AL487:AL488"/>
    <mergeCell ref="AK489:AK490"/>
    <mergeCell ref="AL489:AL490"/>
    <mergeCell ref="AK491:AK492"/>
    <mergeCell ref="AL491:AL492"/>
    <mergeCell ref="AK481:AK482"/>
    <mergeCell ref="AL481:AL482"/>
    <mergeCell ref="AK483:AK484"/>
    <mergeCell ref="AL483:AL484"/>
    <mergeCell ref="AK485:AK486"/>
    <mergeCell ref="AL485:AL486"/>
    <mergeCell ref="AK511:AK512"/>
    <mergeCell ref="AL511:AL512"/>
    <mergeCell ref="AK477:AK478"/>
    <mergeCell ref="AL477:AL478"/>
    <mergeCell ref="AK479:AK480"/>
    <mergeCell ref="AL479:AL480"/>
    <mergeCell ref="AK469:AK470"/>
    <mergeCell ref="AL469:AL470"/>
    <mergeCell ref="AK471:AK472"/>
    <mergeCell ref="AL471:AL472"/>
    <mergeCell ref="AK473:AK474"/>
    <mergeCell ref="AL473:AL474"/>
    <mergeCell ref="AK463:AK464"/>
    <mergeCell ref="AL463:AL464"/>
    <mergeCell ref="AK465:AK466"/>
    <mergeCell ref="AL465:AL466"/>
    <mergeCell ref="AK467:AK468"/>
    <mergeCell ref="AL467:AL468"/>
    <mergeCell ref="AK493:AK494"/>
    <mergeCell ref="AL493:AL494"/>
    <mergeCell ref="AK459:AK460"/>
    <mergeCell ref="AL459:AL460"/>
    <mergeCell ref="AK461:AK462"/>
    <mergeCell ref="AL461:AL462"/>
    <mergeCell ref="AK451:AK452"/>
    <mergeCell ref="AL451:AL452"/>
    <mergeCell ref="AK453:AK454"/>
    <mergeCell ref="AL453:AL454"/>
    <mergeCell ref="AK455:AK456"/>
    <mergeCell ref="AL455:AL456"/>
    <mergeCell ref="AK445:AK446"/>
    <mergeCell ref="AL445:AL446"/>
    <mergeCell ref="AK447:AK448"/>
    <mergeCell ref="AL447:AL448"/>
    <mergeCell ref="AK449:AK450"/>
    <mergeCell ref="AL449:AL450"/>
    <mergeCell ref="AK475:AK476"/>
    <mergeCell ref="AL475:AL476"/>
    <mergeCell ref="AK441:AK442"/>
    <mergeCell ref="AL441:AL442"/>
    <mergeCell ref="AK443:AK444"/>
    <mergeCell ref="AL443:AL444"/>
    <mergeCell ref="AK433:AK434"/>
    <mergeCell ref="AL433:AL434"/>
    <mergeCell ref="AK435:AK436"/>
    <mergeCell ref="AL435:AL436"/>
    <mergeCell ref="AK437:AK438"/>
    <mergeCell ref="AL437:AL438"/>
    <mergeCell ref="AK427:AK428"/>
    <mergeCell ref="AL427:AL428"/>
    <mergeCell ref="AK429:AK430"/>
    <mergeCell ref="AL429:AL430"/>
    <mergeCell ref="AK431:AK432"/>
    <mergeCell ref="AL431:AL432"/>
    <mergeCell ref="AK457:AK458"/>
    <mergeCell ref="AL457:AL458"/>
    <mergeCell ref="AK423:AK424"/>
    <mergeCell ref="AL423:AL424"/>
    <mergeCell ref="AK425:AK426"/>
    <mergeCell ref="AL425:AL426"/>
    <mergeCell ref="AK415:AK416"/>
    <mergeCell ref="AL415:AL416"/>
    <mergeCell ref="AK417:AK418"/>
    <mergeCell ref="AL417:AL418"/>
    <mergeCell ref="AK419:AK420"/>
    <mergeCell ref="AL419:AL420"/>
    <mergeCell ref="AK409:AK410"/>
    <mergeCell ref="AL409:AL410"/>
    <mergeCell ref="AK411:AK412"/>
    <mergeCell ref="AL411:AL412"/>
    <mergeCell ref="AK413:AK414"/>
    <mergeCell ref="AL413:AL414"/>
    <mergeCell ref="AK439:AK440"/>
    <mergeCell ref="AL439:AL440"/>
    <mergeCell ref="AK405:AK406"/>
    <mergeCell ref="AL405:AL406"/>
    <mergeCell ref="AK407:AK408"/>
    <mergeCell ref="AL407:AL408"/>
    <mergeCell ref="AK397:AK398"/>
    <mergeCell ref="AL397:AL398"/>
    <mergeCell ref="AK399:AK400"/>
    <mergeCell ref="AL399:AL400"/>
    <mergeCell ref="AK401:AK402"/>
    <mergeCell ref="AL401:AL402"/>
    <mergeCell ref="AK391:AK392"/>
    <mergeCell ref="AL391:AL392"/>
    <mergeCell ref="AK393:AK394"/>
    <mergeCell ref="AL393:AL394"/>
    <mergeCell ref="AK395:AK396"/>
    <mergeCell ref="AL395:AL396"/>
    <mergeCell ref="AK421:AK422"/>
    <mergeCell ref="AL421:AL422"/>
    <mergeCell ref="AK387:AK388"/>
    <mergeCell ref="AL387:AL388"/>
    <mergeCell ref="AK389:AK390"/>
    <mergeCell ref="AL389:AL390"/>
    <mergeCell ref="AK379:AK380"/>
    <mergeCell ref="AL379:AL380"/>
    <mergeCell ref="AK381:AK382"/>
    <mergeCell ref="AL381:AL382"/>
    <mergeCell ref="AK383:AK384"/>
    <mergeCell ref="AL383:AL384"/>
    <mergeCell ref="AK373:AK374"/>
    <mergeCell ref="AL373:AL374"/>
    <mergeCell ref="AK375:AK376"/>
    <mergeCell ref="AL375:AL376"/>
    <mergeCell ref="AK377:AK378"/>
    <mergeCell ref="AL377:AL378"/>
    <mergeCell ref="AK403:AK404"/>
    <mergeCell ref="AL403:AL404"/>
    <mergeCell ref="AK369:AK370"/>
    <mergeCell ref="AL369:AL370"/>
    <mergeCell ref="AK371:AK372"/>
    <mergeCell ref="AL371:AL372"/>
    <mergeCell ref="AK361:AK362"/>
    <mergeCell ref="AL361:AL362"/>
    <mergeCell ref="AK363:AK364"/>
    <mergeCell ref="AL363:AL364"/>
    <mergeCell ref="AK365:AK366"/>
    <mergeCell ref="AL365:AL366"/>
    <mergeCell ref="AK355:AK356"/>
    <mergeCell ref="AL355:AL356"/>
    <mergeCell ref="AK357:AK358"/>
    <mergeCell ref="AL357:AL358"/>
    <mergeCell ref="AK359:AK360"/>
    <mergeCell ref="AL359:AL360"/>
    <mergeCell ref="AK385:AK386"/>
    <mergeCell ref="AL385:AL386"/>
    <mergeCell ref="AK351:AK352"/>
    <mergeCell ref="AL351:AL352"/>
    <mergeCell ref="AK353:AK354"/>
    <mergeCell ref="AL353:AL354"/>
    <mergeCell ref="AK343:AK344"/>
    <mergeCell ref="AL343:AL344"/>
    <mergeCell ref="AK345:AK346"/>
    <mergeCell ref="AL345:AL346"/>
    <mergeCell ref="AK347:AK348"/>
    <mergeCell ref="AL347:AL348"/>
    <mergeCell ref="AK337:AK338"/>
    <mergeCell ref="AL337:AL338"/>
    <mergeCell ref="AK339:AK340"/>
    <mergeCell ref="AL339:AL340"/>
    <mergeCell ref="AK341:AK342"/>
    <mergeCell ref="AL341:AL342"/>
    <mergeCell ref="AK367:AK368"/>
    <mergeCell ref="AL367:AL368"/>
    <mergeCell ref="AK333:AK334"/>
    <mergeCell ref="AL333:AL334"/>
    <mergeCell ref="AK335:AK336"/>
    <mergeCell ref="AL335:AL336"/>
    <mergeCell ref="AK325:AK326"/>
    <mergeCell ref="AL325:AL326"/>
    <mergeCell ref="AK327:AK328"/>
    <mergeCell ref="AL327:AL328"/>
    <mergeCell ref="AK329:AK330"/>
    <mergeCell ref="AL329:AL330"/>
    <mergeCell ref="AK319:AK320"/>
    <mergeCell ref="AL319:AL320"/>
    <mergeCell ref="AK321:AK322"/>
    <mergeCell ref="AL321:AL322"/>
    <mergeCell ref="AK323:AK324"/>
    <mergeCell ref="AL323:AL324"/>
    <mergeCell ref="AK349:AK350"/>
    <mergeCell ref="AL349:AL350"/>
    <mergeCell ref="AK315:AK316"/>
    <mergeCell ref="AL315:AL316"/>
    <mergeCell ref="AK317:AK318"/>
    <mergeCell ref="AL317:AL318"/>
    <mergeCell ref="AK307:AK308"/>
    <mergeCell ref="AL307:AL308"/>
    <mergeCell ref="AK309:AK310"/>
    <mergeCell ref="AL309:AL310"/>
    <mergeCell ref="AK311:AK312"/>
    <mergeCell ref="AL311:AL312"/>
    <mergeCell ref="AK301:AK302"/>
    <mergeCell ref="AL301:AL302"/>
    <mergeCell ref="AK303:AK304"/>
    <mergeCell ref="AL303:AL304"/>
    <mergeCell ref="AK305:AK306"/>
    <mergeCell ref="AL305:AL306"/>
    <mergeCell ref="AK331:AK332"/>
    <mergeCell ref="AL331:AL332"/>
    <mergeCell ref="AK297:AK298"/>
    <mergeCell ref="AL297:AL298"/>
    <mergeCell ref="AK299:AK300"/>
    <mergeCell ref="AL299:AL300"/>
    <mergeCell ref="AK289:AK290"/>
    <mergeCell ref="AL289:AL290"/>
    <mergeCell ref="AK291:AK292"/>
    <mergeCell ref="AL291:AL292"/>
    <mergeCell ref="AK293:AK294"/>
    <mergeCell ref="AL293:AL294"/>
    <mergeCell ref="AK283:AK284"/>
    <mergeCell ref="AL283:AL284"/>
    <mergeCell ref="AK285:AK286"/>
    <mergeCell ref="AL285:AL286"/>
    <mergeCell ref="AK287:AK288"/>
    <mergeCell ref="AL287:AL288"/>
    <mergeCell ref="AK313:AK314"/>
    <mergeCell ref="AL313:AL314"/>
    <mergeCell ref="AK279:AK280"/>
    <mergeCell ref="AL279:AL280"/>
    <mergeCell ref="AK281:AK282"/>
    <mergeCell ref="AL281:AL282"/>
    <mergeCell ref="AK271:AK272"/>
    <mergeCell ref="AL271:AL272"/>
    <mergeCell ref="AK273:AK274"/>
    <mergeCell ref="AL273:AL274"/>
    <mergeCell ref="AK275:AK276"/>
    <mergeCell ref="AL275:AL276"/>
    <mergeCell ref="AK265:AK266"/>
    <mergeCell ref="AL265:AL266"/>
    <mergeCell ref="AK267:AK268"/>
    <mergeCell ref="AL267:AL268"/>
    <mergeCell ref="AK269:AK270"/>
    <mergeCell ref="AL269:AL270"/>
    <mergeCell ref="AK295:AK296"/>
    <mergeCell ref="AL295:AL296"/>
    <mergeCell ref="AK261:AK262"/>
    <mergeCell ref="AL261:AL262"/>
    <mergeCell ref="AK263:AK264"/>
    <mergeCell ref="AL263:AL264"/>
    <mergeCell ref="AK253:AK254"/>
    <mergeCell ref="AL253:AL254"/>
    <mergeCell ref="AK255:AK256"/>
    <mergeCell ref="AL255:AL256"/>
    <mergeCell ref="AK257:AK258"/>
    <mergeCell ref="AL257:AL258"/>
    <mergeCell ref="AK247:AK248"/>
    <mergeCell ref="AL247:AL248"/>
    <mergeCell ref="AK249:AK250"/>
    <mergeCell ref="AL249:AL250"/>
    <mergeCell ref="AK251:AK252"/>
    <mergeCell ref="AL251:AL252"/>
    <mergeCell ref="AK277:AK278"/>
    <mergeCell ref="AL277:AL278"/>
    <mergeCell ref="AK243:AK244"/>
    <mergeCell ref="AL243:AL244"/>
    <mergeCell ref="AK245:AK246"/>
    <mergeCell ref="AL245:AL246"/>
    <mergeCell ref="AK235:AK236"/>
    <mergeCell ref="AL235:AL236"/>
    <mergeCell ref="AK237:AK238"/>
    <mergeCell ref="AL237:AL238"/>
    <mergeCell ref="AK239:AK240"/>
    <mergeCell ref="AL239:AL240"/>
    <mergeCell ref="AK229:AK230"/>
    <mergeCell ref="AL229:AL230"/>
    <mergeCell ref="AK231:AK232"/>
    <mergeCell ref="AL231:AL232"/>
    <mergeCell ref="AK233:AK234"/>
    <mergeCell ref="AL233:AL234"/>
    <mergeCell ref="AK259:AK260"/>
    <mergeCell ref="AL259:AL260"/>
    <mergeCell ref="AK225:AK226"/>
    <mergeCell ref="AL225:AL226"/>
    <mergeCell ref="AK227:AK228"/>
    <mergeCell ref="AL227:AL228"/>
    <mergeCell ref="AK217:AK218"/>
    <mergeCell ref="AL217:AL218"/>
    <mergeCell ref="AK219:AK220"/>
    <mergeCell ref="AL219:AL220"/>
    <mergeCell ref="AK221:AK222"/>
    <mergeCell ref="AL221:AL222"/>
    <mergeCell ref="AK211:AK212"/>
    <mergeCell ref="AL211:AL212"/>
    <mergeCell ref="AK213:AK214"/>
    <mergeCell ref="AL213:AL214"/>
    <mergeCell ref="AK215:AK216"/>
    <mergeCell ref="AL215:AL216"/>
    <mergeCell ref="AK241:AK242"/>
    <mergeCell ref="AL241:AL242"/>
    <mergeCell ref="AK207:AK208"/>
    <mergeCell ref="AL207:AL208"/>
    <mergeCell ref="AK209:AK210"/>
    <mergeCell ref="AL209:AL210"/>
    <mergeCell ref="AK199:AK200"/>
    <mergeCell ref="AL199:AL200"/>
    <mergeCell ref="AK201:AK202"/>
    <mergeCell ref="AL201:AL202"/>
    <mergeCell ref="AK203:AK204"/>
    <mergeCell ref="AL203:AL204"/>
    <mergeCell ref="AK193:AK194"/>
    <mergeCell ref="AL193:AL194"/>
    <mergeCell ref="AK195:AK196"/>
    <mergeCell ref="AL195:AL196"/>
    <mergeCell ref="AK197:AK198"/>
    <mergeCell ref="AL197:AL198"/>
    <mergeCell ref="AK223:AK224"/>
    <mergeCell ref="AL223:AL224"/>
    <mergeCell ref="AK189:AK190"/>
    <mergeCell ref="AL189:AL190"/>
    <mergeCell ref="AK191:AK192"/>
    <mergeCell ref="AL191:AL192"/>
    <mergeCell ref="AK181:AK182"/>
    <mergeCell ref="AL181:AL182"/>
    <mergeCell ref="AK183:AK184"/>
    <mergeCell ref="AL183:AL184"/>
    <mergeCell ref="AK185:AK186"/>
    <mergeCell ref="AL185:AL186"/>
    <mergeCell ref="AK175:AK176"/>
    <mergeCell ref="AL175:AL176"/>
    <mergeCell ref="AK177:AK178"/>
    <mergeCell ref="AL177:AL178"/>
    <mergeCell ref="AK179:AK180"/>
    <mergeCell ref="AL179:AL180"/>
    <mergeCell ref="AK205:AK206"/>
    <mergeCell ref="AL205:AL206"/>
    <mergeCell ref="AK171:AK172"/>
    <mergeCell ref="AL171:AL172"/>
    <mergeCell ref="AK173:AK174"/>
    <mergeCell ref="AL173:AL174"/>
    <mergeCell ref="AK163:AK164"/>
    <mergeCell ref="AL163:AL164"/>
    <mergeCell ref="AK165:AK166"/>
    <mergeCell ref="AL165:AL166"/>
    <mergeCell ref="AK167:AK168"/>
    <mergeCell ref="AL167:AL168"/>
    <mergeCell ref="AK157:AK158"/>
    <mergeCell ref="AL157:AL158"/>
    <mergeCell ref="AK159:AK160"/>
    <mergeCell ref="AL159:AL160"/>
    <mergeCell ref="AK161:AK162"/>
    <mergeCell ref="AL161:AL162"/>
    <mergeCell ref="AK187:AK188"/>
    <mergeCell ref="AL187:AL188"/>
    <mergeCell ref="AJ152:AJ153"/>
    <mergeCell ref="AK152:AK153"/>
    <mergeCell ref="AL152:AL153"/>
    <mergeCell ref="AJ146:AJ147"/>
    <mergeCell ref="AK146:AK147"/>
    <mergeCell ref="AL146:AL147"/>
    <mergeCell ref="AJ148:AJ149"/>
    <mergeCell ref="AK148:AK149"/>
    <mergeCell ref="AL148:AL149"/>
    <mergeCell ref="AJ142:AJ143"/>
    <mergeCell ref="AK142:AK143"/>
    <mergeCell ref="AL142:AL143"/>
    <mergeCell ref="AJ144:AJ145"/>
    <mergeCell ref="AK144:AK145"/>
    <mergeCell ref="AL144:AL145"/>
    <mergeCell ref="AK169:AK170"/>
    <mergeCell ref="AL169:AL170"/>
    <mergeCell ref="AJ159:AJ160"/>
    <mergeCell ref="AJ157:AJ158"/>
    <mergeCell ref="AJ161:AJ162"/>
    <mergeCell ref="AJ163:AJ164"/>
    <mergeCell ref="AJ165:AJ166"/>
    <mergeCell ref="AJ167:AJ168"/>
    <mergeCell ref="AJ169:AJ170"/>
    <mergeCell ref="AJ140:AJ141"/>
    <mergeCell ref="AK140:AK141"/>
    <mergeCell ref="AL140:AL141"/>
    <mergeCell ref="AJ134:AJ135"/>
    <mergeCell ref="AK134:AK135"/>
    <mergeCell ref="AL134:AL135"/>
    <mergeCell ref="AJ136:AJ137"/>
    <mergeCell ref="AK136:AK137"/>
    <mergeCell ref="AL136:AL137"/>
    <mergeCell ref="AJ124:AJ125"/>
    <mergeCell ref="AK124:AK125"/>
    <mergeCell ref="AL124:AL125"/>
    <mergeCell ref="AJ126:AJ127"/>
    <mergeCell ref="AK126:AK127"/>
    <mergeCell ref="AL126:AL127"/>
    <mergeCell ref="AJ150:AJ151"/>
    <mergeCell ref="AK150:AK151"/>
    <mergeCell ref="AL150:AL151"/>
    <mergeCell ref="AJ122:AJ123"/>
    <mergeCell ref="AK122:AK123"/>
    <mergeCell ref="AL122:AL123"/>
    <mergeCell ref="AJ116:AJ117"/>
    <mergeCell ref="AK116:AK117"/>
    <mergeCell ref="AL116:AL117"/>
    <mergeCell ref="AJ118:AJ119"/>
    <mergeCell ref="AK118:AK119"/>
    <mergeCell ref="AL118:AL119"/>
    <mergeCell ref="AJ112:AJ113"/>
    <mergeCell ref="AK112:AK113"/>
    <mergeCell ref="AL112:AL113"/>
    <mergeCell ref="AJ114:AJ115"/>
    <mergeCell ref="AK114:AK115"/>
    <mergeCell ref="AL114:AL115"/>
    <mergeCell ref="AJ138:AJ139"/>
    <mergeCell ref="AK138:AK139"/>
    <mergeCell ref="AL138:AL139"/>
    <mergeCell ref="AJ110:AJ111"/>
    <mergeCell ref="AK110:AK111"/>
    <mergeCell ref="AL110:AL111"/>
    <mergeCell ref="AJ98:AJ99"/>
    <mergeCell ref="AK98:AK99"/>
    <mergeCell ref="AL98:AL99"/>
    <mergeCell ref="AJ100:AJ101"/>
    <mergeCell ref="AK100:AK101"/>
    <mergeCell ref="AL100:AL101"/>
    <mergeCell ref="AJ94:AJ95"/>
    <mergeCell ref="AK94:AK95"/>
    <mergeCell ref="AL94:AL95"/>
    <mergeCell ref="AJ96:AJ97"/>
    <mergeCell ref="AK96:AK97"/>
    <mergeCell ref="AL96:AL97"/>
    <mergeCell ref="AJ120:AJ121"/>
    <mergeCell ref="AK120:AK121"/>
    <mergeCell ref="AL120:AL121"/>
    <mergeCell ref="AJ92:AJ93"/>
    <mergeCell ref="AK92:AK93"/>
    <mergeCell ref="AL92:AL93"/>
    <mergeCell ref="AJ86:AJ87"/>
    <mergeCell ref="AK86:AK87"/>
    <mergeCell ref="AL86:AL87"/>
    <mergeCell ref="AJ88:AJ89"/>
    <mergeCell ref="AK88:AK89"/>
    <mergeCell ref="AL88:AL89"/>
    <mergeCell ref="AJ82:AJ83"/>
    <mergeCell ref="AK82:AK83"/>
    <mergeCell ref="AL82:AL83"/>
    <mergeCell ref="AJ84:AJ85"/>
    <mergeCell ref="AK84:AK85"/>
    <mergeCell ref="AL84:AL85"/>
    <mergeCell ref="AJ108:AJ109"/>
    <mergeCell ref="AK108:AK109"/>
    <mergeCell ref="AL108:AL109"/>
    <mergeCell ref="AJ74:AJ75"/>
    <mergeCell ref="AK74:AK75"/>
    <mergeCell ref="AL74:AL75"/>
    <mergeCell ref="AJ68:AJ69"/>
    <mergeCell ref="AK68:AK69"/>
    <mergeCell ref="AL68:AL69"/>
    <mergeCell ref="AJ70:AJ71"/>
    <mergeCell ref="AK70:AK71"/>
    <mergeCell ref="AL70:AL71"/>
    <mergeCell ref="AJ64:AJ65"/>
    <mergeCell ref="AK64:AK65"/>
    <mergeCell ref="AL64:AL65"/>
    <mergeCell ref="AJ66:AJ67"/>
    <mergeCell ref="AK66:AK67"/>
    <mergeCell ref="AL66:AL67"/>
    <mergeCell ref="AJ90:AJ91"/>
    <mergeCell ref="AK90:AK91"/>
    <mergeCell ref="AL90:AL91"/>
    <mergeCell ref="AJ62:AJ63"/>
    <mergeCell ref="AK62:AK63"/>
    <mergeCell ref="AL62:AL63"/>
    <mergeCell ref="AJ56:AJ57"/>
    <mergeCell ref="AK56:AK57"/>
    <mergeCell ref="AL56:AL57"/>
    <mergeCell ref="AJ58:AJ59"/>
    <mergeCell ref="AK58:AK59"/>
    <mergeCell ref="AL58:AL59"/>
    <mergeCell ref="AJ46:AJ47"/>
    <mergeCell ref="AK46:AK47"/>
    <mergeCell ref="AL46:AL47"/>
    <mergeCell ref="AJ48:AJ49"/>
    <mergeCell ref="AK48:AK49"/>
    <mergeCell ref="AL48:AL49"/>
    <mergeCell ref="AJ72:AJ73"/>
    <mergeCell ref="AK72:AK73"/>
    <mergeCell ref="AL72:AL73"/>
    <mergeCell ref="AJ44:AJ45"/>
    <mergeCell ref="AK44:AK45"/>
    <mergeCell ref="AL44:AL45"/>
    <mergeCell ref="AJ38:AJ39"/>
    <mergeCell ref="AK38:AK39"/>
    <mergeCell ref="AL38:AL39"/>
    <mergeCell ref="AJ40:AJ41"/>
    <mergeCell ref="AK40:AK41"/>
    <mergeCell ref="AL40:AL41"/>
    <mergeCell ref="AJ34:AJ35"/>
    <mergeCell ref="AK34:AK35"/>
    <mergeCell ref="AL34:AL35"/>
    <mergeCell ref="AJ36:AJ37"/>
    <mergeCell ref="AK36:AK37"/>
    <mergeCell ref="AL36:AL37"/>
    <mergeCell ref="AJ60:AJ61"/>
    <mergeCell ref="AK60:AK61"/>
    <mergeCell ref="AL60:AL61"/>
    <mergeCell ref="AJ32:AJ33"/>
    <mergeCell ref="AK32:AK33"/>
    <mergeCell ref="AL32:AL33"/>
    <mergeCell ref="AJ20:AJ21"/>
    <mergeCell ref="AK20:AK21"/>
    <mergeCell ref="AL20:AL21"/>
    <mergeCell ref="AJ22:AJ23"/>
    <mergeCell ref="AK22:AK23"/>
    <mergeCell ref="AL22:AL23"/>
    <mergeCell ref="AJ16:AJ17"/>
    <mergeCell ref="AK16:AK17"/>
    <mergeCell ref="AL16:AL17"/>
    <mergeCell ref="AJ18:AJ19"/>
    <mergeCell ref="AK18:AK19"/>
    <mergeCell ref="AL18:AL19"/>
    <mergeCell ref="AJ42:AJ43"/>
    <mergeCell ref="AK42:AK43"/>
    <mergeCell ref="AL42:AL43"/>
    <mergeCell ref="AL12:AL13"/>
    <mergeCell ref="AJ14:AJ15"/>
    <mergeCell ref="AK14:AK15"/>
    <mergeCell ref="AL14:AL15"/>
    <mergeCell ref="AJ8:AJ9"/>
    <mergeCell ref="AK8:AK9"/>
    <mergeCell ref="AL8:AL9"/>
    <mergeCell ref="AJ10:AJ11"/>
    <mergeCell ref="AK10:AK11"/>
    <mergeCell ref="AL10:AL11"/>
    <mergeCell ref="AJ4:AJ5"/>
    <mergeCell ref="AK4:AK5"/>
    <mergeCell ref="AL4:AL5"/>
    <mergeCell ref="AJ6:AJ7"/>
    <mergeCell ref="AK6:AK7"/>
    <mergeCell ref="AL6:AL7"/>
    <mergeCell ref="AJ30:AJ31"/>
    <mergeCell ref="AK30:AK31"/>
    <mergeCell ref="AL30:AL31"/>
    <mergeCell ref="J4:J5"/>
    <mergeCell ref="K4:K5"/>
    <mergeCell ref="A4:A5"/>
    <mergeCell ref="B4:B5"/>
    <mergeCell ref="D4:D5"/>
    <mergeCell ref="F4:F5"/>
    <mergeCell ref="H4:H5"/>
    <mergeCell ref="I4:I5"/>
    <mergeCell ref="N5:N8"/>
    <mergeCell ref="N9:N12"/>
    <mergeCell ref="N13:N16"/>
    <mergeCell ref="N17:N20"/>
    <mergeCell ref="N21:N24"/>
    <mergeCell ref="O5:O8"/>
    <mergeCell ref="O9:O12"/>
    <mergeCell ref="O13:O16"/>
    <mergeCell ref="O17:O20"/>
    <mergeCell ref="O21:O24"/>
    <mergeCell ref="J10:J11"/>
    <mergeCell ref="A12:A13"/>
    <mergeCell ref="B12:B13"/>
    <mergeCell ref="D12:D13"/>
    <mergeCell ref="F12:F13"/>
    <mergeCell ref="H12:H13"/>
    <mergeCell ref="I12:I13"/>
    <mergeCell ref="J12:J13"/>
    <mergeCell ref="A14:A15"/>
    <mergeCell ref="B14:B15"/>
    <mergeCell ref="D14:D15"/>
    <mergeCell ref="F14:F15"/>
    <mergeCell ref="H14:H15"/>
    <mergeCell ref="I14:I15"/>
    <mergeCell ref="O25:O28"/>
    <mergeCell ref="O29:O32"/>
    <mergeCell ref="O33:O36"/>
    <mergeCell ref="O37:O40"/>
    <mergeCell ref="O41:O44"/>
    <mergeCell ref="N25:N28"/>
    <mergeCell ref="N29:N32"/>
    <mergeCell ref="N33:N36"/>
    <mergeCell ref="N37:N40"/>
    <mergeCell ref="N41:N44"/>
    <mergeCell ref="CA5:CA6"/>
    <mergeCell ref="CB5:CB6"/>
    <mergeCell ref="CC5:CC6"/>
    <mergeCell ref="CA7:CA8"/>
    <mergeCell ref="CB7:CB8"/>
    <mergeCell ref="CC7:CC8"/>
    <mergeCell ref="CA9:CA10"/>
    <mergeCell ref="CB9:CB10"/>
    <mergeCell ref="CC9:CC10"/>
    <mergeCell ref="CA11:CA12"/>
    <mergeCell ref="CB11:CB12"/>
    <mergeCell ref="CC11:CC12"/>
    <mergeCell ref="CA13:CA14"/>
    <mergeCell ref="CB13:CB14"/>
    <mergeCell ref="CC13:CC14"/>
    <mergeCell ref="CA15:CA16"/>
    <mergeCell ref="CB15:CB16"/>
    <mergeCell ref="CC15:CC16"/>
    <mergeCell ref="CA17:CA18"/>
    <mergeCell ref="CB17:CB18"/>
    <mergeCell ref="AJ12:AJ13"/>
    <mergeCell ref="AK12:AK13"/>
    <mergeCell ref="CC17:CC18"/>
    <mergeCell ref="CA19:CA20"/>
    <mergeCell ref="CB19:CB20"/>
    <mergeCell ref="CC19:CC20"/>
    <mergeCell ref="CA21:CA22"/>
    <mergeCell ref="CB21:CB22"/>
    <mergeCell ref="CC21:CC22"/>
    <mergeCell ref="CA23:CA24"/>
    <mergeCell ref="CB23:CB24"/>
    <mergeCell ref="CC23:CC24"/>
    <mergeCell ref="CA25:CA26"/>
    <mergeCell ref="CB25:CB26"/>
    <mergeCell ref="CC25:CC26"/>
    <mergeCell ref="CA27:CA28"/>
    <mergeCell ref="CB27:CB28"/>
    <mergeCell ref="CC27:CC28"/>
    <mergeCell ref="CA29:CA30"/>
    <mergeCell ref="CB29:CB30"/>
    <mergeCell ref="CC29:CC30"/>
    <mergeCell ref="CA31:CA32"/>
    <mergeCell ref="CB31:CB32"/>
    <mergeCell ref="CC31:CC32"/>
    <mergeCell ref="CA33:CA34"/>
    <mergeCell ref="CB33:CB34"/>
    <mergeCell ref="CC33:CC34"/>
    <mergeCell ref="CA35:CA36"/>
    <mergeCell ref="CB35:CB36"/>
    <mergeCell ref="CC35:CC36"/>
    <mergeCell ref="CA37:CA38"/>
    <mergeCell ref="CB37:CB38"/>
    <mergeCell ref="CC37:CC38"/>
    <mergeCell ref="CA39:CA40"/>
    <mergeCell ref="CB39:CB40"/>
    <mergeCell ref="CC39:CC40"/>
    <mergeCell ref="CA41:CA42"/>
    <mergeCell ref="CB41:CB42"/>
    <mergeCell ref="CC41:CC42"/>
    <mergeCell ref="CA43:CA44"/>
    <mergeCell ref="CB43:CB44"/>
    <mergeCell ref="CC43:CC44"/>
    <mergeCell ref="CA45:CA46"/>
    <mergeCell ref="CB45:CB46"/>
    <mergeCell ref="CC45:CC46"/>
    <mergeCell ref="CA47:CA48"/>
    <mergeCell ref="CB47:CB48"/>
    <mergeCell ref="CC47:CC48"/>
    <mergeCell ref="CA49:CA50"/>
    <mergeCell ref="CB49:CB50"/>
    <mergeCell ref="CC49:CC50"/>
    <mergeCell ref="CA51:CA52"/>
    <mergeCell ref="CB51:CB52"/>
    <mergeCell ref="CC51:CC52"/>
    <mergeCell ref="CA53:CA54"/>
    <mergeCell ref="CB53:CB54"/>
    <mergeCell ref="CC53:CC54"/>
    <mergeCell ref="CA55:CA56"/>
    <mergeCell ref="CB55:CB56"/>
    <mergeCell ref="CC55:CC56"/>
    <mergeCell ref="CA57:CA58"/>
    <mergeCell ref="CB57:CB58"/>
    <mergeCell ref="CC57:CC58"/>
    <mergeCell ref="CA59:CA60"/>
    <mergeCell ref="CB59:CB60"/>
    <mergeCell ref="CC59:CC60"/>
    <mergeCell ref="CA61:CA62"/>
    <mergeCell ref="CB61:CB62"/>
    <mergeCell ref="CC61:CC62"/>
    <mergeCell ref="CA63:CA64"/>
    <mergeCell ref="CB63:CB64"/>
    <mergeCell ref="CC63:CC64"/>
    <mergeCell ref="CA65:CA66"/>
    <mergeCell ref="CB65:CB66"/>
    <mergeCell ref="CC65:CC66"/>
    <mergeCell ref="CA67:CA68"/>
    <mergeCell ref="CB67:CB68"/>
    <mergeCell ref="CC67:CC68"/>
    <mergeCell ref="CA69:CA70"/>
    <mergeCell ref="CB69:CB70"/>
    <mergeCell ref="CC69:CC70"/>
    <mergeCell ref="CA71:CA72"/>
    <mergeCell ref="CB71:CB72"/>
    <mergeCell ref="CC71:CC72"/>
    <mergeCell ref="CA73:CA74"/>
    <mergeCell ref="CB73:CB74"/>
    <mergeCell ref="CC73:CC74"/>
    <mergeCell ref="CA75:CA76"/>
    <mergeCell ref="CB75:CB76"/>
    <mergeCell ref="CC75:CC76"/>
    <mergeCell ref="CA77:CA78"/>
    <mergeCell ref="CB77:CB78"/>
    <mergeCell ref="CC77:CC78"/>
    <mergeCell ref="CA79:CA80"/>
    <mergeCell ref="CB79:CB80"/>
    <mergeCell ref="CC79:CC80"/>
    <mergeCell ref="CA81:CA82"/>
    <mergeCell ref="CB81:CB82"/>
    <mergeCell ref="CC81:CC82"/>
    <mergeCell ref="CA83:CA84"/>
    <mergeCell ref="CB83:CB84"/>
    <mergeCell ref="CC83:CC84"/>
    <mergeCell ref="CA85:CA86"/>
    <mergeCell ref="CB85:CB86"/>
    <mergeCell ref="CC85:CC86"/>
    <mergeCell ref="CA87:CA88"/>
    <mergeCell ref="CB87:CB88"/>
    <mergeCell ref="CC87:CC88"/>
    <mergeCell ref="CA89:CA90"/>
    <mergeCell ref="CB89:CB90"/>
    <mergeCell ref="CC89:CC90"/>
    <mergeCell ref="CA91:CA92"/>
    <mergeCell ref="CB91:CB92"/>
    <mergeCell ref="CC91:CC92"/>
    <mergeCell ref="CA93:CA94"/>
    <mergeCell ref="CB93:CB94"/>
    <mergeCell ref="CC93:CC94"/>
    <mergeCell ref="CA95:CA96"/>
    <mergeCell ref="CB95:CB96"/>
    <mergeCell ref="CC95:CC96"/>
    <mergeCell ref="CA97:CA98"/>
    <mergeCell ref="CB97:CB98"/>
    <mergeCell ref="CC97:CC98"/>
    <mergeCell ref="CA99:CA100"/>
    <mergeCell ref="CB99:CB100"/>
    <mergeCell ref="CC99:CC100"/>
    <mergeCell ref="CA101:CA102"/>
    <mergeCell ref="CB101:CB102"/>
    <mergeCell ref="CC101:CC102"/>
    <mergeCell ref="CA103:CA104"/>
    <mergeCell ref="CB103:CB104"/>
    <mergeCell ref="CC103:CC104"/>
    <mergeCell ref="CA105:CA106"/>
    <mergeCell ref="CB105:CB106"/>
    <mergeCell ref="CC105:CC106"/>
    <mergeCell ref="CA107:CA108"/>
    <mergeCell ref="CB107:CB108"/>
    <mergeCell ref="CC107:CC108"/>
    <mergeCell ref="CA109:CA110"/>
    <mergeCell ref="CB109:CB110"/>
    <mergeCell ref="CC109:CC110"/>
    <mergeCell ref="CA111:CA112"/>
    <mergeCell ref="CB111:CB112"/>
    <mergeCell ref="CC111:CC112"/>
    <mergeCell ref="CA113:CA114"/>
    <mergeCell ref="CB113:CB114"/>
    <mergeCell ref="CC113:CC114"/>
    <mergeCell ref="CA115:CA116"/>
    <mergeCell ref="CB115:CB116"/>
    <mergeCell ref="CC115:CC116"/>
    <mergeCell ref="CA117:CA118"/>
    <mergeCell ref="CB117:CB118"/>
    <mergeCell ref="CC117:CC118"/>
    <mergeCell ref="CA119:CA120"/>
    <mergeCell ref="CB119:CB120"/>
    <mergeCell ref="CC119:CC120"/>
    <mergeCell ref="CA121:CA122"/>
    <mergeCell ref="CB121:CB122"/>
    <mergeCell ref="CC121:CC122"/>
    <mergeCell ref="CA123:CA124"/>
    <mergeCell ref="CB123:CB124"/>
    <mergeCell ref="CC123:CC124"/>
    <mergeCell ref="CA125:CA126"/>
    <mergeCell ref="CB125:CB126"/>
    <mergeCell ref="CC125:CC126"/>
    <mergeCell ref="CA127:CA128"/>
    <mergeCell ref="CB127:CB128"/>
    <mergeCell ref="CC127:CC128"/>
    <mergeCell ref="CA129:CA130"/>
    <mergeCell ref="CB129:CB130"/>
    <mergeCell ref="CC129:CC130"/>
    <mergeCell ref="CA131:CA132"/>
    <mergeCell ref="CB131:CB132"/>
    <mergeCell ref="CC131:CC132"/>
    <mergeCell ref="CA133:CA134"/>
    <mergeCell ref="CB133:CB134"/>
    <mergeCell ref="CC133:CC134"/>
    <mergeCell ref="CA135:CA136"/>
    <mergeCell ref="CB135:CB136"/>
    <mergeCell ref="CC135:CC136"/>
    <mergeCell ref="CA137:CA138"/>
    <mergeCell ref="CB137:CB138"/>
    <mergeCell ref="CC137:CC138"/>
    <mergeCell ref="CA157:CA158"/>
    <mergeCell ref="CB157:CB158"/>
    <mergeCell ref="CC157:CC158"/>
    <mergeCell ref="CA159:CA160"/>
    <mergeCell ref="CB159:CB160"/>
    <mergeCell ref="CC159:CC160"/>
    <mergeCell ref="CA161:CA162"/>
    <mergeCell ref="CB161:CB162"/>
    <mergeCell ref="CC161:CC162"/>
    <mergeCell ref="CA139:CA140"/>
    <mergeCell ref="CB139:CB140"/>
    <mergeCell ref="CC139:CC140"/>
    <mergeCell ref="CA141:CA142"/>
    <mergeCell ref="CB141:CB142"/>
    <mergeCell ref="CC141:CC142"/>
    <mergeCell ref="CA143:CA144"/>
    <mergeCell ref="CB143:CB144"/>
    <mergeCell ref="CC143:CC144"/>
    <mergeCell ref="CA145:CA146"/>
    <mergeCell ref="CB145:CB146"/>
    <mergeCell ref="CC145:CC146"/>
    <mergeCell ref="CA147:CA148"/>
    <mergeCell ref="CB147:CB148"/>
    <mergeCell ref="CC147:CC148"/>
    <mergeCell ref="CA149:CA150"/>
    <mergeCell ref="CB149:CB150"/>
    <mergeCell ref="CC149:CC150"/>
    <mergeCell ref="CA163:CA164"/>
    <mergeCell ref="CB163:CB164"/>
    <mergeCell ref="CC163:CC164"/>
    <mergeCell ref="A6:A7"/>
    <mergeCell ref="B6:B7"/>
    <mergeCell ref="D6:D7"/>
    <mergeCell ref="F6:F7"/>
    <mergeCell ref="H6:H7"/>
    <mergeCell ref="I6:I7"/>
    <mergeCell ref="J6:J7"/>
    <mergeCell ref="A8:A9"/>
    <mergeCell ref="B8:B9"/>
    <mergeCell ref="D8:D9"/>
    <mergeCell ref="F8:F9"/>
    <mergeCell ref="H8:H9"/>
    <mergeCell ref="I8:I9"/>
    <mergeCell ref="J8:J9"/>
    <mergeCell ref="A10:A11"/>
    <mergeCell ref="B10:B11"/>
    <mergeCell ref="D10:D11"/>
    <mergeCell ref="F10:F11"/>
    <mergeCell ref="H10:H11"/>
    <mergeCell ref="I10:I11"/>
    <mergeCell ref="CA151:CA152"/>
    <mergeCell ref="CB151:CB152"/>
    <mergeCell ref="CC151:CC152"/>
    <mergeCell ref="CA153:CA154"/>
    <mergeCell ref="CB153:CB154"/>
    <mergeCell ref="CC153:CC154"/>
    <mergeCell ref="CA155:CA156"/>
    <mergeCell ref="CB155:CB156"/>
    <mergeCell ref="CC155:CC156"/>
    <mergeCell ref="D16:D17"/>
    <mergeCell ref="F16:F17"/>
    <mergeCell ref="H16:H17"/>
    <mergeCell ref="I16:I17"/>
    <mergeCell ref="J16:J17"/>
    <mergeCell ref="A18:A19"/>
    <mergeCell ref="B18:B19"/>
    <mergeCell ref="D18:D19"/>
    <mergeCell ref="F18:F19"/>
    <mergeCell ref="H18:H19"/>
    <mergeCell ref="I18:I19"/>
    <mergeCell ref="J18:J19"/>
    <mergeCell ref="A20:A21"/>
    <mergeCell ref="B20:B21"/>
    <mergeCell ref="D20:D21"/>
    <mergeCell ref="F20:F21"/>
    <mergeCell ref="H20:H21"/>
    <mergeCell ref="I20:I21"/>
    <mergeCell ref="J20:J21"/>
    <mergeCell ref="I43:I44"/>
    <mergeCell ref="J43:J44"/>
    <mergeCell ref="A39:A40"/>
    <mergeCell ref="B39:B40"/>
    <mergeCell ref="D39:D40"/>
    <mergeCell ref="F39:F40"/>
    <mergeCell ref="H39:H40"/>
    <mergeCell ref="I33:I34"/>
    <mergeCell ref="J33:J34"/>
    <mergeCell ref="I35:I36"/>
    <mergeCell ref="J35:J36"/>
    <mergeCell ref="I37:I38"/>
    <mergeCell ref="J37:J38"/>
    <mergeCell ref="A29:A30"/>
    <mergeCell ref="B29:B30"/>
    <mergeCell ref="D29:D30"/>
    <mergeCell ref="F29:F30"/>
    <mergeCell ref="H29:H30"/>
    <mergeCell ref="I29:I30"/>
    <mergeCell ref="J29:J30"/>
    <mergeCell ref="I31:I32"/>
    <mergeCell ref="J31:J32"/>
    <mergeCell ref="A31:A32"/>
    <mergeCell ref="B31:B32"/>
    <mergeCell ref="A43:A44"/>
    <mergeCell ref="B43:B44"/>
    <mergeCell ref="D43:D44"/>
    <mergeCell ref="F43:F44"/>
    <mergeCell ref="H43:H44"/>
    <mergeCell ref="D31:D32"/>
    <mergeCell ref="F31:F32"/>
    <mergeCell ref="H31:H32"/>
    <mergeCell ref="A54:A55"/>
    <mergeCell ref="B54:B55"/>
    <mergeCell ref="D54:D55"/>
    <mergeCell ref="F54:F55"/>
    <mergeCell ref="H54:H55"/>
    <mergeCell ref="I54:I55"/>
    <mergeCell ref="J54:J55"/>
    <mergeCell ref="A56:A57"/>
    <mergeCell ref="B56:B57"/>
    <mergeCell ref="D56:D57"/>
    <mergeCell ref="F56:F57"/>
    <mergeCell ref="H56:H57"/>
    <mergeCell ref="I56:I57"/>
    <mergeCell ref="J56:J57"/>
    <mergeCell ref="I45:I46"/>
    <mergeCell ref="J45:J46"/>
    <mergeCell ref="I47:I48"/>
    <mergeCell ref="J47:J48"/>
    <mergeCell ref="A45:A46"/>
    <mergeCell ref="B45:B46"/>
    <mergeCell ref="D45:D46"/>
    <mergeCell ref="F45:F46"/>
    <mergeCell ref="H45:H46"/>
    <mergeCell ref="A47:A48"/>
    <mergeCell ref="B47:B48"/>
    <mergeCell ref="D47:D48"/>
    <mergeCell ref="F47:F48"/>
    <mergeCell ref="H47:H48"/>
    <mergeCell ref="H68:H69"/>
    <mergeCell ref="I68:I69"/>
    <mergeCell ref="J68:J69"/>
    <mergeCell ref="A58:A59"/>
    <mergeCell ref="B58:B59"/>
    <mergeCell ref="D58:D59"/>
    <mergeCell ref="F58:F59"/>
    <mergeCell ref="H58:H59"/>
    <mergeCell ref="I58:I59"/>
    <mergeCell ref="J58:J59"/>
    <mergeCell ref="A60:A61"/>
    <mergeCell ref="B60:B61"/>
    <mergeCell ref="D60:D61"/>
    <mergeCell ref="F60:F61"/>
    <mergeCell ref="H60:H61"/>
    <mergeCell ref="I60:I61"/>
    <mergeCell ref="J60:J61"/>
    <mergeCell ref="A62:A63"/>
    <mergeCell ref="B62:B63"/>
    <mergeCell ref="D62:D63"/>
    <mergeCell ref="F62:F63"/>
    <mergeCell ref="H62:H63"/>
    <mergeCell ref="I62:I63"/>
    <mergeCell ref="J62:J63"/>
    <mergeCell ref="A70:A71"/>
    <mergeCell ref="B70:B71"/>
    <mergeCell ref="D70:D71"/>
    <mergeCell ref="F70:F71"/>
    <mergeCell ref="H70:H71"/>
    <mergeCell ref="I70:I71"/>
    <mergeCell ref="J70:J71"/>
    <mergeCell ref="A72:A73"/>
    <mergeCell ref="B72:B73"/>
    <mergeCell ref="D72:D73"/>
    <mergeCell ref="F72:F73"/>
    <mergeCell ref="H72:H73"/>
    <mergeCell ref="I72:I73"/>
    <mergeCell ref="J72:J73"/>
    <mergeCell ref="A64:A65"/>
    <mergeCell ref="B64:B65"/>
    <mergeCell ref="D64:D65"/>
    <mergeCell ref="F64:F65"/>
    <mergeCell ref="H64:H65"/>
    <mergeCell ref="I64:I65"/>
    <mergeCell ref="J64:J65"/>
    <mergeCell ref="A66:A67"/>
    <mergeCell ref="B66:B67"/>
    <mergeCell ref="D66:D67"/>
    <mergeCell ref="F66:F67"/>
    <mergeCell ref="H66:H67"/>
    <mergeCell ref="I66:I67"/>
    <mergeCell ref="J66:J67"/>
    <mergeCell ref="A68:A69"/>
    <mergeCell ref="B68:B69"/>
    <mergeCell ref="D68:D69"/>
    <mergeCell ref="F68:F69"/>
    <mergeCell ref="H33:H34"/>
    <mergeCell ref="A35:A36"/>
    <mergeCell ref="B35:B36"/>
    <mergeCell ref="D35:D36"/>
    <mergeCell ref="F35:F36"/>
    <mergeCell ref="H35:H36"/>
    <mergeCell ref="A37:A38"/>
    <mergeCell ref="B37:B38"/>
    <mergeCell ref="D37:D38"/>
    <mergeCell ref="F37:F38"/>
    <mergeCell ref="CL4:CL5"/>
    <mergeCell ref="CM4:CM5"/>
    <mergeCell ref="CL6:CL7"/>
    <mergeCell ref="CM6:CM7"/>
    <mergeCell ref="CL8:CL9"/>
    <mergeCell ref="CM8:CM9"/>
    <mergeCell ref="CL10:CL11"/>
    <mergeCell ref="CM10:CM11"/>
    <mergeCell ref="CL12:CL13"/>
    <mergeCell ref="CM12:CM13"/>
    <mergeCell ref="CL14:CL15"/>
    <mergeCell ref="CM14:CM15"/>
    <mergeCell ref="CL16:CL17"/>
    <mergeCell ref="CM16:CM17"/>
    <mergeCell ref="CI16:CI17"/>
    <mergeCell ref="CJ16:CJ17"/>
    <mergeCell ref="CH6:CH7"/>
    <mergeCell ref="CI6:CI7"/>
    <mergeCell ref="J22:J23"/>
    <mergeCell ref="J14:J15"/>
    <mergeCell ref="A16:A17"/>
    <mergeCell ref="B16:B17"/>
    <mergeCell ref="A41:A42"/>
    <mergeCell ref="B41:B42"/>
    <mergeCell ref="D41:D42"/>
    <mergeCell ref="F41:F42"/>
    <mergeCell ref="H41:H42"/>
    <mergeCell ref="H37:H38"/>
    <mergeCell ref="I39:I40"/>
    <mergeCell ref="J39:J40"/>
    <mergeCell ref="I41:I42"/>
    <mergeCell ref="J41:J42"/>
    <mergeCell ref="A22:A23"/>
    <mergeCell ref="B22:B23"/>
    <mergeCell ref="D22:D23"/>
    <mergeCell ref="F22:F23"/>
    <mergeCell ref="H22:H23"/>
    <mergeCell ref="I22:I23"/>
    <mergeCell ref="CG4:CG5"/>
    <mergeCell ref="CG6:CG7"/>
    <mergeCell ref="CG8:CG9"/>
    <mergeCell ref="CG10:CG11"/>
    <mergeCell ref="CG12:CG13"/>
    <mergeCell ref="CG14:CG15"/>
    <mergeCell ref="CG16:CG17"/>
    <mergeCell ref="CG18:CG19"/>
    <mergeCell ref="CG20:CG21"/>
    <mergeCell ref="CG22:CG23"/>
    <mergeCell ref="CG34:CG35"/>
    <mergeCell ref="CG40:CG41"/>
    <mergeCell ref="A33:A34"/>
    <mergeCell ref="B33:B34"/>
    <mergeCell ref="D33:D34"/>
    <mergeCell ref="F33:F34"/>
    <mergeCell ref="CJ6:CJ7"/>
    <mergeCell ref="CH8:CH9"/>
    <mergeCell ref="CI8:CI9"/>
    <mergeCell ref="CJ8:CJ9"/>
    <mergeCell ref="CH10:CH11"/>
    <mergeCell ref="CI10:CI11"/>
    <mergeCell ref="CJ10:CJ11"/>
    <mergeCell ref="CH12:CH13"/>
    <mergeCell ref="CI12:CI13"/>
    <mergeCell ref="CJ12:CJ13"/>
    <mergeCell ref="CH14:CH15"/>
    <mergeCell ref="CI14:CI15"/>
    <mergeCell ref="CJ14:CJ15"/>
    <mergeCell ref="CH16:CH17"/>
    <mergeCell ref="CH4:CH5"/>
    <mergeCell ref="CI4:CI5"/>
    <mergeCell ref="CJ4:CJ5"/>
    <mergeCell ref="CH18:CH19"/>
    <mergeCell ref="CI18:CI19"/>
    <mergeCell ref="CJ18:CJ19"/>
    <mergeCell ref="CH20:CH21"/>
    <mergeCell ref="CI20:CI21"/>
    <mergeCell ref="CJ20:CJ21"/>
    <mergeCell ref="CH22:CH23"/>
    <mergeCell ref="CI22:CI23"/>
    <mergeCell ref="CJ22:CJ23"/>
    <mergeCell ref="CG30:CG31"/>
    <mergeCell ref="CH30:CH31"/>
    <mergeCell ref="CI30:CI31"/>
    <mergeCell ref="CJ30:CJ31"/>
    <mergeCell ref="CL30:CL31"/>
    <mergeCell ref="CM30:CM31"/>
    <mergeCell ref="CG32:CG33"/>
    <mergeCell ref="CH32:CH33"/>
    <mergeCell ref="CI32:CI33"/>
    <mergeCell ref="CJ32:CJ33"/>
    <mergeCell ref="CL32:CL33"/>
    <mergeCell ref="CM32:CM33"/>
    <mergeCell ref="CL18:CL19"/>
    <mergeCell ref="CM18:CM19"/>
    <mergeCell ref="CL20:CL21"/>
    <mergeCell ref="CM20:CM21"/>
    <mergeCell ref="CL22:CL23"/>
    <mergeCell ref="CM22:CM23"/>
    <mergeCell ref="CH34:CH35"/>
    <mergeCell ref="CI34:CI35"/>
    <mergeCell ref="CJ34:CJ35"/>
    <mergeCell ref="CL34:CL35"/>
    <mergeCell ref="CM34:CM35"/>
    <mergeCell ref="CG36:CG37"/>
    <mergeCell ref="CH36:CH37"/>
    <mergeCell ref="CI36:CI37"/>
    <mergeCell ref="CJ36:CJ37"/>
    <mergeCell ref="CL36:CL37"/>
    <mergeCell ref="CM36:CM37"/>
    <mergeCell ref="CG38:CG39"/>
    <mergeCell ref="CH38:CH39"/>
    <mergeCell ref="CI38:CI39"/>
    <mergeCell ref="CJ38:CJ39"/>
    <mergeCell ref="CL38:CL39"/>
    <mergeCell ref="CM38:CM39"/>
    <mergeCell ref="CH40:CH41"/>
    <mergeCell ref="CI40:CI41"/>
    <mergeCell ref="CJ40:CJ41"/>
    <mergeCell ref="CL40:CL41"/>
    <mergeCell ref="CM40:CM41"/>
    <mergeCell ref="CG42:CG43"/>
    <mergeCell ref="CH42:CH43"/>
    <mergeCell ref="CI42:CI43"/>
    <mergeCell ref="CJ42:CJ43"/>
    <mergeCell ref="CL42:CL43"/>
    <mergeCell ref="CM42:CM43"/>
    <mergeCell ref="CG44:CG45"/>
    <mergeCell ref="CH44:CH45"/>
    <mergeCell ref="CI44:CI45"/>
    <mergeCell ref="CJ44:CJ45"/>
    <mergeCell ref="CL44:CL45"/>
    <mergeCell ref="CM44:CM45"/>
    <mergeCell ref="CG46:CG47"/>
    <mergeCell ref="CH46:CH47"/>
    <mergeCell ref="CI46:CI47"/>
    <mergeCell ref="CJ46:CJ47"/>
    <mergeCell ref="CL46:CL47"/>
    <mergeCell ref="CM46:CM47"/>
    <mergeCell ref="CG48:CG49"/>
    <mergeCell ref="CH48:CH49"/>
    <mergeCell ref="CI48:CI49"/>
    <mergeCell ref="CJ48:CJ49"/>
    <mergeCell ref="CL48:CL49"/>
    <mergeCell ref="CM48:CM49"/>
    <mergeCell ref="CG56:CG57"/>
    <mergeCell ref="CH56:CH57"/>
    <mergeCell ref="CI56:CI57"/>
    <mergeCell ref="CJ56:CJ57"/>
    <mergeCell ref="CL56:CL57"/>
    <mergeCell ref="CM56:CM57"/>
    <mergeCell ref="CG58:CG59"/>
    <mergeCell ref="CH58:CH59"/>
    <mergeCell ref="CI58:CI59"/>
    <mergeCell ref="CJ58:CJ59"/>
    <mergeCell ref="CL58:CL59"/>
    <mergeCell ref="CM58:CM59"/>
    <mergeCell ref="CG60:CG61"/>
    <mergeCell ref="CH60:CH61"/>
    <mergeCell ref="CI60:CI61"/>
    <mergeCell ref="CJ60:CJ61"/>
    <mergeCell ref="CL60:CL61"/>
    <mergeCell ref="CM60:CM61"/>
    <mergeCell ref="CG62:CG63"/>
    <mergeCell ref="CH62:CH63"/>
    <mergeCell ref="CI62:CI63"/>
    <mergeCell ref="CJ62:CJ63"/>
    <mergeCell ref="CL62:CL63"/>
    <mergeCell ref="CM62:CM63"/>
    <mergeCell ref="CG64:CG65"/>
    <mergeCell ref="CH64:CH65"/>
    <mergeCell ref="CI64:CI65"/>
    <mergeCell ref="CJ64:CJ65"/>
    <mergeCell ref="CL64:CL65"/>
    <mergeCell ref="CM64:CM65"/>
    <mergeCell ref="CG66:CG67"/>
    <mergeCell ref="CH66:CH67"/>
    <mergeCell ref="CI66:CI67"/>
    <mergeCell ref="CJ66:CJ67"/>
    <mergeCell ref="CL66:CL67"/>
    <mergeCell ref="CM66:CM67"/>
    <mergeCell ref="CG68:CG69"/>
    <mergeCell ref="CH68:CH69"/>
    <mergeCell ref="CI68:CI69"/>
    <mergeCell ref="CJ68:CJ69"/>
    <mergeCell ref="CL68:CL69"/>
    <mergeCell ref="CM68:CM69"/>
    <mergeCell ref="CG70:CG71"/>
    <mergeCell ref="CH70:CH71"/>
    <mergeCell ref="CI70:CI71"/>
    <mergeCell ref="CJ70:CJ71"/>
    <mergeCell ref="CL70:CL71"/>
    <mergeCell ref="CM70:CM71"/>
    <mergeCell ref="CG72:CG73"/>
    <mergeCell ref="CH72:CH73"/>
    <mergeCell ref="CI72:CI73"/>
    <mergeCell ref="CJ72:CJ73"/>
    <mergeCell ref="CL72:CL73"/>
    <mergeCell ref="CM72:CM73"/>
    <mergeCell ref="CG74:CG75"/>
    <mergeCell ref="CH74:CH75"/>
    <mergeCell ref="CI74:CI75"/>
    <mergeCell ref="CJ74:CJ75"/>
    <mergeCell ref="CL74:CL75"/>
    <mergeCell ref="CM74:CM75"/>
    <mergeCell ref="CQ4:CQ5"/>
    <mergeCell ref="CR4:CR5"/>
    <mergeCell ref="CS4:CS5"/>
    <mergeCell ref="CT4:CT5"/>
    <mergeCell ref="CV4:CV5"/>
    <mergeCell ref="CW4:CW5"/>
    <mergeCell ref="CQ6:CQ7"/>
    <mergeCell ref="CR6:CR7"/>
    <mergeCell ref="CS6:CS7"/>
    <mergeCell ref="CT6:CT7"/>
    <mergeCell ref="CV6:CV7"/>
    <mergeCell ref="CW6:CW7"/>
    <mergeCell ref="CQ8:CQ9"/>
    <mergeCell ref="CR8:CR9"/>
    <mergeCell ref="CS8:CS9"/>
    <mergeCell ref="CT8:CT9"/>
    <mergeCell ref="CV8:CV9"/>
    <mergeCell ref="CW8:CW9"/>
    <mergeCell ref="CQ10:CQ11"/>
    <mergeCell ref="CR10:CR11"/>
    <mergeCell ref="CS10:CS11"/>
    <mergeCell ref="CT10:CT11"/>
    <mergeCell ref="CV10:CV11"/>
    <mergeCell ref="CW10:CW11"/>
    <mergeCell ref="CQ12:CQ13"/>
    <mergeCell ref="CR12:CR13"/>
    <mergeCell ref="CS12:CS13"/>
    <mergeCell ref="CT12:CT13"/>
    <mergeCell ref="CV12:CV13"/>
    <mergeCell ref="CW12:CW13"/>
    <mergeCell ref="CQ14:CQ15"/>
    <mergeCell ref="CR14:CR15"/>
    <mergeCell ref="CS14:CS15"/>
    <mergeCell ref="CT14:CT15"/>
    <mergeCell ref="CV14:CV15"/>
    <mergeCell ref="CW14:CW15"/>
    <mergeCell ref="CQ16:CQ17"/>
    <mergeCell ref="CR16:CR17"/>
    <mergeCell ref="CS16:CS17"/>
    <mergeCell ref="CT16:CT17"/>
    <mergeCell ref="CV16:CV17"/>
    <mergeCell ref="CW16:CW17"/>
    <mergeCell ref="CQ18:CQ19"/>
    <mergeCell ref="CR18:CR19"/>
    <mergeCell ref="CS18:CS19"/>
    <mergeCell ref="CT18:CT19"/>
    <mergeCell ref="CV18:CV19"/>
    <mergeCell ref="CW18:CW19"/>
    <mergeCell ref="CQ20:CQ21"/>
    <mergeCell ref="CR20:CR21"/>
    <mergeCell ref="CS20:CS21"/>
    <mergeCell ref="CT20:CT21"/>
    <mergeCell ref="CV20:CV21"/>
    <mergeCell ref="CW20:CW21"/>
    <mergeCell ref="CQ22:CQ23"/>
    <mergeCell ref="CR22:CR23"/>
    <mergeCell ref="CS22:CS23"/>
    <mergeCell ref="CT22:CT23"/>
    <mergeCell ref="CV22:CV23"/>
    <mergeCell ref="CW22:CW23"/>
    <mergeCell ref="CQ30:CQ31"/>
    <mergeCell ref="CR30:CR31"/>
    <mergeCell ref="CS30:CS31"/>
    <mergeCell ref="CT30:CT31"/>
    <mergeCell ref="CV30:CV31"/>
    <mergeCell ref="CW30:CW31"/>
    <mergeCell ref="CQ32:CQ33"/>
    <mergeCell ref="CR32:CR33"/>
    <mergeCell ref="CS32:CS33"/>
    <mergeCell ref="CT32:CT33"/>
    <mergeCell ref="CV32:CV33"/>
    <mergeCell ref="CW32:CW33"/>
    <mergeCell ref="CQ34:CQ35"/>
    <mergeCell ref="CR34:CR35"/>
    <mergeCell ref="CS34:CS35"/>
    <mergeCell ref="CT34:CT35"/>
    <mergeCell ref="CV34:CV35"/>
    <mergeCell ref="CW34:CW35"/>
    <mergeCell ref="CQ36:CQ37"/>
    <mergeCell ref="CR36:CR37"/>
    <mergeCell ref="CS36:CS37"/>
    <mergeCell ref="CT36:CT37"/>
    <mergeCell ref="CV36:CV37"/>
    <mergeCell ref="CW36:CW37"/>
    <mergeCell ref="CQ38:CQ39"/>
    <mergeCell ref="CR38:CR39"/>
    <mergeCell ref="CS38:CS39"/>
    <mergeCell ref="CT38:CT39"/>
    <mergeCell ref="CV38:CV39"/>
    <mergeCell ref="CW38:CW39"/>
    <mergeCell ref="CQ40:CQ41"/>
    <mergeCell ref="CR40:CR41"/>
    <mergeCell ref="CS40:CS41"/>
    <mergeCell ref="CT40:CT41"/>
    <mergeCell ref="CV40:CV41"/>
    <mergeCell ref="CW40:CW41"/>
    <mergeCell ref="CQ42:CQ43"/>
    <mergeCell ref="CR42:CR43"/>
    <mergeCell ref="CS42:CS43"/>
    <mergeCell ref="CT42:CT43"/>
    <mergeCell ref="CV42:CV43"/>
    <mergeCell ref="CW42:CW43"/>
    <mergeCell ref="CQ44:CQ45"/>
    <mergeCell ref="CR44:CR45"/>
    <mergeCell ref="CS44:CS45"/>
    <mergeCell ref="CT44:CT45"/>
    <mergeCell ref="CV44:CV45"/>
    <mergeCell ref="CW44:CW45"/>
    <mergeCell ref="CQ46:CQ47"/>
    <mergeCell ref="CR46:CR47"/>
    <mergeCell ref="CS46:CS47"/>
    <mergeCell ref="CT46:CT47"/>
    <mergeCell ref="CV46:CV47"/>
    <mergeCell ref="CW46:CW47"/>
    <mergeCell ref="CQ48:CQ49"/>
    <mergeCell ref="CR48:CR49"/>
    <mergeCell ref="CS48:CS49"/>
    <mergeCell ref="CT48:CT49"/>
    <mergeCell ref="CV48:CV49"/>
    <mergeCell ref="CW48:CW49"/>
    <mergeCell ref="CQ56:CQ57"/>
    <mergeCell ref="CR56:CR57"/>
    <mergeCell ref="CS56:CS57"/>
    <mergeCell ref="CT56:CT57"/>
    <mergeCell ref="CV56:CV57"/>
    <mergeCell ref="CW56:CW57"/>
    <mergeCell ref="CQ58:CQ59"/>
    <mergeCell ref="CR58:CR59"/>
    <mergeCell ref="CS58:CS59"/>
    <mergeCell ref="CT58:CT59"/>
    <mergeCell ref="CV58:CV59"/>
    <mergeCell ref="CW58:CW59"/>
    <mergeCell ref="CQ60:CQ61"/>
    <mergeCell ref="CR60:CR61"/>
    <mergeCell ref="CS60:CS61"/>
    <mergeCell ref="CT60:CT61"/>
    <mergeCell ref="CV60:CV61"/>
    <mergeCell ref="CW60:CW61"/>
    <mergeCell ref="CQ62:CQ63"/>
    <mergeCell ref="CR62:CR63"/>
    <mergeCell ref="CS62:CS63"/>
    <mergeCell ref="CT62:CT63"/>
    <mergeCell ref="CV62:CV63"/>
    <mergeCell ref="CW62:CW63"/>
    <mergeCell ref="CQ64:CQ65"/>
    <mergeCell ref="CR64:CR65"/>
    <mergeCell ref="CS64:CS65"/>
    <mergeCell ref="CT64:CT65"/>
    <mergeCell ref="CV64:CV65"/>
    <mergeCell ref="CW64:CW65"/>
    <mergeCell ref="CQ66:CQ67"/>
    <mergeCell ref="CR66:CR67"/>
    <mergeCell ref="CS66:CS67"/>
    <mergeCell ref="CT66:CT67"/>
    <mergeCell ref="CV66:CV67"/>
    <mergeCell ref="CW66:CW67"/>
    <mergeCell ref="CQ68:CQ69"/>
    <mergeCell ref="CR68:CR69"/>
    <mergeCell ref="CS68:CS69"/>
    <mergeCell ref="CT68:CT69"/>
    <mergeCell ref="CV68:CV69"/>
    <mergeCell ref="CW68:CW69"/>
    <mergeCell ref="CQ70:CQ71"/>
    <mergeCell ref="CR70:CR71"/>
    <mergeCell ref="CS70:CS71"/>
    <mergeCell ref="CT70:CT71"/>
    <mergeCell ref="CV70:CV71"/>
    <mergeCell ref="CW70:CW71"/>
    <mergeCell ref="CQ72:CQ73"/>
    <mergeCell ref="CR72:CR73"/>
    <mergeCell ref="CS72:CS73"/>
    <mergeCell ref="CT72:CT73"/>
    <mergeCell ref="CV72:CV73"/>
    <mergeCell ref="CW72:CW73"/>
    <mergeCell ref="CQ74:CQ75"/>
    <mergeCell ref="CR74:CR75"/>
    <mergeCell ref="CS74:CS75"/>
    <mergeCell ref="CT74:CT75"/>
    <mergeCell ref="CV74:CV75"/>
    <mergeCell ref="CW74:CW7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7</vt:i4>
      </vt:variant>
    </vt:vector>
  </HeadingPairs>
  <TitlesOfParts>
    <vt:vector size="17" baseType="lpstr">
      <vt:lpstr>návod k použití</vt:lpstr>
      <vt:lpstr>Družstva</vt:lpstr>
      <vt:lpstr>jednotlivci</vt:lpstr>
      <vt:lpstr>útoky</vt:lpstr>
      <vt:lpstr>4x100</vt:lpstr>
      <vt:lpstr>stovky družstva</vt:lpstr>
      <vt:lpstr>stovky startovka</vt:lpstr>
      <vt:lpstr>Běh s PHP startovky</vt:lpstr>
      <vt:lpstr>Výpočty</vt:lpstr>
      <vt:lpstr>List1</vt:lpstr>
      <vt:lpstr>'Běh s PHP startovky'!Názvy_tisku</vt:lpstr>
      <vt:lpstr>'stovky startovka'!Názvy_tisku</vt:lpstr>
      <vt:lpstr>'4x100'!Oblast_tisku</vt:lpstr>
      <vt:lpstr>'Běh s PHP startovky'!Oblast_tisku</vt:lpstr>
      <vt:lpstr>jednotlivci!Oblast_tisku</vt:lpstr>
      <vt:lpstr>'stovky startovka'!Oblast_tisku</vt:lpstr>
      <vt:lpstr>útoky!Oblast_tisku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Kotrc</cp:lastModifiedBy>
  <cp:lastPrinted>2026-06-01T10:32:02Z</cp:lastPrinted>
  <dcterms:created xsi:type="dcterms:W3CDTF">2023-05-07T16:47:14Z</dcterms:created>
  <dcterms:modified xsi:type="dcterms:W3CDTF">2026-06-01T10:34:15Z</dcterms:modified>
</cp:coreProperties>
</file>